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<sst xmlns="http://schemas.openxmlformats.org/spreadsheetml/2006/main" count="177" uniqueCount="151">
  <si>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</si>
  <si>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</si>
  <si>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</si>
  <si>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</si>
  <si>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</si>
  <si>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</si>
  <si>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</si>
  <si>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</si>
  <si>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</si>
  <si>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</si>
  <si>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</si>
  <si>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</si>
  <si>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</si>
  <si>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</si>
  <si>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</si>
  <si>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</si>
  <si>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</si>
  <si>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</si>
  <si>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</si>
  <si>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</si>
  <si>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</si>
  <si>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</si>
  <si>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</si>
  <si>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</si>
  <si>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</si>
  <si>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</si>
  <si>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</si>
  <si>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</si>
  <si>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</si>
  <si>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</si>
  <si>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</si>
  <si>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</si>
  <si>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</si>
  <si>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</si>
  <si>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</si>
  <si>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</si>
  <si>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</si>
  <si>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</si>
  <si>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</si>
  <si>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</si>
  <si>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</si>
  <si>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</si>
  <si>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</si>
  <si>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</si>
  <si>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</si>
  <si>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</si>
  <si>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</si>
  <si>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</si>
  <si>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</si>
  <si>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</si>
  <si>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</si>
  <si>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</si>
  <si>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</si>
  <si>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</si>
  <si>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</si>
  <si>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</si>
  <si>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</si>
  <si>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</si>
  <si>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</si>
  <si>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</si>
  <si>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</si>
  <si>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</si>
  <si>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</si>
  <si>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</si>
  <si>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</si>
  <si>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</si>
  <si>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</si>
  <si>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</si>
  <si>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</si>
  <si>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</si>
  <si>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</si>
  <si>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</si>
  <si>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</si>
  <si>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</si>
  <si>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</si>
  <si>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</si>
  <si>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</si>
  <si>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</si>
  <si>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</si>
  <si>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</si>
  <si>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</si>
  <si>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</si>
  <si>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</si>
  <si>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</si>
  <si>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</si>
  <si>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</si>
  <si>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</si>
  <si>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</si>
  <si>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</si>
  <si>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</si>
  <si>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</si>
  <si>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</si>
  <si>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</si>
  <si>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</si>
  <si>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</si>
  <si>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</si>
  <si>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</si>
  <si>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</si>
  <si>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</si>
  <si>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</si>
  <si>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</si>
  <si>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</si>
  <si>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</si>
  <si>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</si>
  <si>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</si>
  <si>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</si>
  <si>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</si>
  <si>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</si>
  <si>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</si>
  <si>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</si>
  <si>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</si>
  <si>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</si>
  <si>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</si>
  <si>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</si>
  <si>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</si>
  <si>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</si>
  <si>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</si>
  <si>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</si>
  <si>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</si>
  <si>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</si>
  <si>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</si>
  <si>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</si>
  <si>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</si>
  <si>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</si>
  <si>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</si>
  <si>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</si>
  <si>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</si>
  <si>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</si>
  <si>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</si>
  <si>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</si>
  <si>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</si>
  <si>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</si>
  <si>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</si>
  <si>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</si>
  <si>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</si>
  <si>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ламп (2шт) п-д5,1</t>
  </si>
  <si>
    <t>лампа</t>
  </si>
  <si>
    <t>2шт</t>
  </si>
  <si>
    <t>прочисткам канализации</t>
  </si>
  <si>
    <t xml:space="preserve">смена труб д 110 пвх (5мп) </t>
  </si>
  <si>
    <t>труба д 110 пвх 2мп</t>
  </si>
  <si>
    <t>1шт</t>
  </si>
  <si>
    <t>труба д 110 пвх 1мп</t>
  </si>
  <si>
    <t>4шт</t>
  </si>
  <si>
    <t>рюмка 110</t>
  </si>
  <si>
    <t>тройник 110</t>
  </si>
  <si>
    <t>6шт</t>
  </si>
  <si>
    <t>труба 150</t>
  </si>
  <si>
    <t>1мп</t>
  </si>
  <si>
    <t>компенсатор 110</t>
  </si>
  <si>
    <t>манжета 110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</si>
</sst>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9" sqref="M59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1.65</v>
      </c>
      <c r="M17" s="46">
        <f t="shared" si="0"/>
        <v>344.1018042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7.699999999999999</v>
      </c>
      <c r="M20" s="32">
        <f>SUM(M6:M19)</f>
        <v>1605.8084196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0.14</v>
      </c>
      <c r="M24" s="31">
        <f aca="true" t="shared" si="1" ref="M24:M46">L24*160.174*1.302*1.15</f>
        <v>33.575994228000006</v>
      </c>
    </row>
    <row r="25" spans="1:13" ht="12.75">
      <c r="A25" t="s">
        <v>106</v>
      </c>
      <c r="J25" s="20">
        <v>2</v>
      </c>
      <c r="K25" s="20" t="s">
        <v>138</v>
      </c>
      <c r="L25" s="46">
        <v>4.83</v>
      </c>
      <c r="M25" s="31">
        <f t="shared" si="1"/>
        <v>1158.371800866</v>
      </c>
    </row>
    <row r="26" spans="1:13" ht="12.75">
      <c r="A26" t="s">
        <v>107</v>
      </c>
      <c r="J26" s="20">
        <v>3</v>
      </c>
      <c r="K26" s="20" t="s">
        <v>139</v>
      </c>
      <c r="L26" s="46">
        <f>0.05*146.9</f>
        <v>7.345000000000001</v>
      </c>
      <c r="M26" s="31">
        <f t="shared" si="1"/>
        <v>1761.5405543190004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57280.82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54849.88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0.9575610125693033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56149.825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12.315000000000001</v>
      </c>
      <c r="M47" s="32">
        <f>SUM(M24:M46)</f>
        <v>2953.4883494130004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(7198)*1.302</f>
        <v>9371.796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(1832)*1.302</f>
        <v>2385.264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136</v>
      </c>
      <c r="L51" s="25" t="s">
        <v>137</v>
      </c>
      <c r="M51" s="25">
        <f>2*16.2</f>
        <v>32.4</v>
      </c>
    </row>
    <row r="52" spans="1:13" ht="12.75">
      <c r="A52" s="4" t="s">
        <v>34</v>
      </c>
      <c r="D52" s="5"/>
      <c r="F52" s="33">
        <f>F49+F50+F51</f>
        <v>11757.060000000001</v>
      </c>
      <c r="J52" s="20">
        <v>2</v>
      </c>
      <c r="K52" s="20" t="s">
        <v>140</v>
      </c>
      <c r="L52" s="25" t="s">
        <v>141</v>
      </c>
      <c r="M52" s="25">
        <v>760.13</v>
      </c>
    </row>
    <row r="53" spans="1:13" ht="12.75">
      <c r="A53" s="4" t="s">
        <v>16</v>
      </c>
      <c r="D53" s="5"/>
      <c r="J53" s="20">
        <v>3</v>
      </c>
      <c r="K53" s="20" t="s">
        <v>142</v>
      </c>
      <c r="L53" s="23" t="s">
        <v>143</v>
      </c>
      <c r="M53" s="23">
        <f>4*446.42</f>
        <v>1785.68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144</v>
      </c>
      <c r="L54" s="23" t="s">
        <v>141</v>
      </c>
      <c r="M54" s="23">
        <v>43</v>
      </c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 t="s">
        <v>145</v>
      </c>
      <c r="L55" s="23" t="s">
        <v>146</v>
      </c>
      <c r="M55" s="23">
        <f>6*181.89</f>
        <v>1091.34</v>
      </c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60" t="s">
        <v>147</v>
      </c>
      <c r="L56" s="23" t="s">
        <v>148</v>
      </c>
      <c r="M56" s="23">
        <v>63</v>
      </c>
    </row>
    <row r="57" spans="1:13" ht="12.75">
      <c r="A57" s="4" t="s">
        <v>18</v>
      </c>
      <c r="B57" s="4"/>
      <c r="J57" s="20">
        <v>7</v>
      </c>
      <c r="K57" s="20" t="s">
        <v>149</v>
      </c>
      <c r="L57" s="23" t="s">
        <v>141</v>
      </c>
      <c r="M57" s="23">
        <v>137.91</v>
      </c>
    </row>
    <row r="58" spans="1:13" ht="12.75">
      <c r="A58" t="s">
        <v>19</v>
      </c>
      <c r="C58" s="47">
        <v>305312</v>
      </c>
      <c r="D58">
        <v>222535.4</v>
      </c>
      <c r="E58">
        <v>3141.3</v>
      </c>
      <c r="F58" s="36">
        <f>C58/D58*E58</f>
        <v>4309.7708751057135</v>
      </c>
      <c r="J58" s="20">
        <v>8</v>
      </c>
      <c r="K58" s="20" t="s">
        <v>150</v>
      </c>
      <c r="L58" s="23" t="s">
        <v>141</v>
      </c>
      <c r="M58" s="23">
        <v>71</v>
      </c>
    </row>
    <row r="59" spans="1:13" ht="12.75">
      <c r="A59" t="s">
        <v>20</v>
      </c>
      <c r="F59" s="36">
        <f>M20</f>
        <v>1605.8084196</v>
      </c>
      <c r="J59" s="20">
        <v>9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10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11</v>
      </c>
      <c r="K61" s="20"/>
      <c r="L61" s="23"/>
      <c r="M61" s="23"/>
    </row>
    <row r="62" spans="1:13" ht="12.75">
      <c r="A62" t="s">
        <v>22</v>
      </c>
      <c r="F62" s="5">
        <f>M75</f>
        <v>3984.46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0.47</v>
      </c>
      <c r="E65" s="54" t="s">
        <v>14</v>
      </c>
      <c r="F65" s="55">
        <f>B65*D65</f>
        <v>1476.411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12157.650294705712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>
        <v>19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0.2</v>
      </c>
      <c r="E70" t="s">
        <v>14</v>
      </c>
      <c r="F70" s="11">
        <f>B70*D70</f>
        <v>628.2600000000001</v>
      </c>
      <c r="J70" s="20">
        <v>20</v>
      </c>
      <c r="K70" s="20"/>
      <c r="L70" s="23"/>
      <c r="M70" s="23"/>
    </row>
    <row r="71" spans="1:13" ht="12.75">
      <c r="A71" t="s">
        <v>28</v>
      </c>
      <c r="F71" s="5"/>
      <c r="J71" s="20">
        <v>21</v>
      </c>
      <c r="K71" s="20"/>
      <c r="L71" s="23"/>
      <c r="M71" s="23"/>
    </row>
    <row r="72" spans="1:13" ht="12.75">
      <c r="A72" s="7" t="s">
        <v>72</v>
      </c>
      <c r="F72" s="5"/>
      <c r="J72" s="20">
        <v>22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1.29</v>
      </c>
      <c r="E73" t="s">
        <v>14</v>
      </c>
      <c r="F73" s="11">
        <f>B73*D73</f>
        <v>4052.2770000000005</v>
      </c>
      <c r="J73" s="20">
        <v>23</v>
      </c>
      <c r="K73" s="20"/>
      <c r="L73" s="23"/>
      <c r="M73" s="23"/>
    </row>
    <row r="74" spans="1:13" ht="12.75">
      <c r="A74" s="4" t="s">
        <v>29</v>
      </c>
      <c r="F74" s="33">
        <f>F70+F73</f>
        <v>4680.537</v>
      </c>
      <c r="J74" s="20">
        <v>24</v>
      </c>
      <c r="K74" s="20"/>
      <c r="L74" s="23"/>
      <c r="M74" s="23"/>
    </row>
    <row r="75" spans="1:13" ht="12.75">
      <c r="A75" s="4" t="s">
        <v>30</v>
      </c>
      <c r="J75" s="20"/>
      <c r="K75" s="20"/>
      <c r="L75" s="34" t="s">
        <v>65</v>
      </c>
      <c r="M75" s="35">
        <f>SUM(M51:M74)</f>
        <v>3984.46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2.8</v>
      </c>
      <c r="E77" t="s">
        <v>14</v>
      </c>
      <c r="F77" s="5">
        <f>B77*D77</f>
        <v>8795.64</v>
      </c>
    </row>
    <row r="78" spans="1:6" ht="12.75">
      <c r="A78" s="4" t="s">
        <v>32</v>
      </c>
      <c r="F78" s="33">
        <f>SUM(F77)</f>
        <v>8795.64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37390.88729470571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2168.671463092931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0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294.51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1505.27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41359.33875779864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44774</v>
      </c>
      <c r="C87" s="41">
        <v>245175</v>
      </c>
      <c r="D87" s="44">
        <f>F44</f>
        <v>56149.825</v>
      </c>
      <c r="E87" s="44">
        <f>F85</f>
        <v>41359.33875779864</v>
      </c>
      <c r="F87" s="45">
        <f>C87+D87-E87</f>
        <v>259965.48624220135</v>
      </c>
    </row>
    <row r="89" spans="1:6" ht="13.5" thickBot="1">
      <c r="A89" t="s">
        <v>111</v>
      </c>
      <c r="C89" s="49">
        <v>44774</v>
      </c>
      <c r="D89" s="8" t="s">
        <v>112</v>
      </c>
      <c r="E89" s="49">
        <v>44804</v>
      </c>
      <c r="F89" t="s">
        <v>113</v>
      </c>
    </row>
    <row r="90" spans="1:7" ht="13.5" thickBot="1">
      <c r="A90" t="s">
        <v>114</v>
      </c>
      <c r="F90" s="50">
        <f>E87</f>
        <v>41359.33875779864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2022-11-21T06:23:18Z</dcterms:modified>
  <cp:category/>
  <cp:version/>
  <cp:contentType/>
  <cp:contentStatus/>
</cp:coreProperties>
</file>