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<sst xmlns="http://schemas.openxmlformats.org/spreadsheetml/2006/main" count="161" uniqueCount="139">
  <si>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</si>
  <si>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</si>
  <si>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</si>
  <si>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</si>
  <si>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</si>
  <si>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</si>
  <si>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</si>
  <si>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</si>
  <si>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</si>
  <si>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</si>
  <si>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</si>
  <si>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</si>
  <si>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</si>
  <si>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</si>
  <si>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</si>
  <si>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</si>
  <si>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</si>
  <si>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</si>
  <si>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</si>
  <si>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</si>
  <si>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</si>
  <si>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</si>
  <si>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</si>
  <si>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</si>
  <si>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</si>
  <si>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</si>
  <si>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</si>
  <si>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</si>
  <si>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</si>
  <si>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</si>
  <si>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</si>
  <si>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</si>
  <si>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</si>
  <si>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</si>
  <si>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</si>
  <si>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</si>
  <si>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</si>
  <si>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</si>
  <si>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</si>
  <si>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</si>
  <si>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</si>
  <si>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</si>
  <si>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</si>
  <si>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</si>
  <si>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</si>
  <si>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</si>
  <si>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</si>
  <si>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</si>
  <si>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</si>
  <si>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</si>
  <si>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</si>
  <si>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</si>
  <si>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</si>
  <si>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</si>
  <si>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</si>
  <si>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</si>
  <si>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</si>
  <si>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</si>
  <si>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</si>
  <si>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</si>
  <si>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</si>
  <si>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</si>
  <si>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</si>
  <si>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</si>
  <si>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</si>
  <si>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</si>
  <si>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</si>
  <si>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</si>
  <si>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</si>
  <si>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</si>
  <si>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</si>
  <si>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</si>
  <si>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</si>
  <si>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</si>
  <si>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</si>
  <si>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</si>
  <si>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</si>
  <si>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</si>
  <si>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</si>
  <si>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</si>
  <si>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</si>
  <si>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</si>
  <si>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</si>
  <si>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</si>
  <si>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</si>
  <si>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</si>
  <si>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</si>
  <si>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</si>
  <si>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</si>
  <si>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</si>
  <si>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</si>
  <si>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</si>
  <si>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</si>
  <si>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</si>
  <si>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</si>
  <si>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</si>
  <si>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</si>
  <si>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</si>
  <si>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</si>
  <si>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</si>
  <si>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</si>
  <si>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</si>
  <si>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</si>
  <si>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</si>
  <si>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</si>
  <si>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</si>
  <si>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</si>
  <si>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</si>
  <si>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</si>
  <si>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</si>
  <si>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</si>
  <si>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</si>
  <si>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</si>
  <si>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</si>
  <si>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</si>
  <si>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</si>
  <si>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</si>
  <si>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</si>
  <si>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</si>
  <si>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</si>
  <si>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</si>
  <si>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</si>
  <si>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</si>
  <si>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</si>
  <si>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</si>
  <si>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</si>
  <si>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</si>
  <si>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</si>
  <si>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</si>
  <si>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</si>
  <si>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</si>
  <si>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</si>
  <si>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</si>
  <si>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за   январь-февраль  2022 г.</t>
  </si>
  <si>
    <t>ост.на 01.03</t>
  </si>
  <si>
    <t xml:space="preserve">смена замка (2шт) </t>
  </si>
  <si>
    <t>замок</t>
  </si>
  <si>
    <t>2шт</t>
  </si>
  <si>
    <t>февраля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</si>
</sst>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">
      <selection activeCell="E4" sqref="E4:F4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1.2</v>
      </c>
      <c r="K1" t="s">
        <v>66</v>
      </c>
    </row>
    <row r="2" spans="1:11" ht="12.75">
      <c r="A2" t="s">
        <v>86</v>
      </c>
      <c r="K2" s="5" t="s">
        <v>133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138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128</v>
      </c>
      <c r="J20" s="20"/>
      <c r="K20" s="27" t="s">
        <v>57</v>
      </c>
      <c r="L20" s="28">
        <f>SUM(L6:L19)</f>
        <v>1.58</v>
      </c>
      <c r="M20" s="33">
        <f>SUM(M6:M19)</f>
        <v>329.5035458400001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135</v>
      </c>
      <c r="L24" s="25">
        <f>2*1.07</f>
        <v>2.14</v>
      </c>
      <c r="M24" s="32">
        <f aca="true" t="shared" si="1" ref="M24:M33">L24*160.174*1.302*1.15</f>
        <v>513.2330546280001</v>
      </c>
    </row>
    <row r="25" spans="1:13" ht="12.75">
      <c r="A25" t="s">
        <v>107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49" t="s">
        <v>110</v>
      </c>
      <c r="B28" s="49"/>
      <c r="C28" s="49"/>
      <c r="D28" s="49"/>
      <c r="E28" s="49"/>
      <c r="F28" s="49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6"/>
      <c r="L33" s="47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2.14</v>
      </c>
      <c r="M34" s="33">
        <f>SUM(M24:M33)</f>
        <v>513.2330546280001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 t="s">
        <v>136</v>
      </c>
      <c r="L38" s="25" t="s">
        <v>137</v>
      </c>
      <c r="M38" s="25">
        <f>2*275</f>
        <v>550</v>
      </c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87149.82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35327.87</v>
      </c>
      <c r="J41" s="20">
        <v>4</v>
      </c>
      <c r="K41" s="20"/>
      <c r="L41" s="25"/>
      <c r="M41" s="25"/>
    </row>
    <row r="42" spans="6:13" ht="12.75">
      <c r="F42" s="9">
        <f>F41/F40</f>
        <v>0.4053693972058692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35977.87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(4835+5077)*1.302</f>
        <v>12905.424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(1091+1575)*1.302</f>
        <v>3471.132</v>
      </c>
      <c r="J50" s="20">
        <v>13</v>
      </c>
      <c r="K50" s="20"/>
      <c r="L50" s="25"/>
      <c r="M50" s="25"/>
    </row>
    <row r="51" spans="1:13" ht="12.75">
      <c r="A51" s="61" t="s">
        <v>83</v>
      </c>
      <c r="B51" s="59"/>
      <c r="C51" s="59"/>
      <c r="D51" s="59"/>
      <c r="E51" s="62">
        <v>0</v>
      </c>
      <c r="F51" s="60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16376.556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550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48">
        <v>575588</v>
      </c>
      <c r="D58">
        <v>224780.8</v>
      </c>
      <c r="E58">
        <v>1579.8</v>
      </c>
      <c r="F58" s="34">
        <f>C58/D58*E58</f>
        <v>4045.3362671544905</v>
      </c>
    </row>
    <row r="59" spans="1:6" ht="12.75">
      <c r="A59" t="s">
        <v>20</v>
      </c>
      <c r="F59" s="34">
        <f>M20</f>
        <v>329.5035458400001</v>
      </c>
    </row>
    <row r="60" spans="1:6" ht="12.75">
      <c r="A60" t="s">
        <v>21</v>
      </c>
      <c r="F60" s="11">
        <f>M34</f>
        <v>513.2330546280001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550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1:6" ht="12.75">
      <c r="A65" s="66"/>
      <c r="B65" s="66">
        <v>1579.8</v>
      </c>
      <c r="C65" s="66"/>
      <c r="D65" s="67">
        <v>0.71</v>
      </c>
      <c r="E65" s="66"/>
      <c r="F65" s="67">
        <v>0</v>
      </c>
    </row>
    <row r="66" spans="1:6" ht="12.75">
      <c r="A66" s="66" t="s">
        <v>82</v>
      </c>
      <c r="B66" s="66"/>
      <c r="C66" s="66"/>
      <c r="D66" s="67"/>
      <c r="E66" s="66"/>
      <c r="F66" s="67">
        <v>0</v>
      </c>
    </row>
    <row r="67" spans="1:6" ht="12.75">
      <c r="A67" s="59" t="s">
        <v>84</v>
      </c>
      <c r="B67" s="59"/>
      <c r="C67" s="63"/>
      <c r="D67" s="60">
        <v>0</v>
      </c>
      <c r="E67" s="59"/>
      <c r="F67" s="60">
        <f>D67*E33</f>
        <v>0</v>
      </c>
    </row>
    <row r="68" spans="1:6" ht="12.75">
      <c r="A68" s="4" t="s">
        <v>25</v>
      </c>
      <c r="B68" s="10"/>
      <c r="F68" s="31">
        <f>SUM(F58:F67)</f>
        <v>5438.072867622491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0.39</v>
      </c>
      <c r="E70" t="s">
        <v>14</v>
      </c>
      <c r="F70" s="11">
        <f>B70*D70</f>
        <v>616.122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2.38</v>
      </c>
      <c r="E73" t="s">
        <v>14</v>
      </c>
      <c r="F73" s="11">
        <f>B73*D73</f>
        <v>3759.9239999999995</v>
      </c>
    </row>
    <row r="74" spans="1:6" ht="12.75">
      <c r="A74" s="4" t="s">
        <v>29</v>
      </c>
      <c r="F74" s="31">
        <f>F70+F73</f>
        <v>4376.045999999999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4.62</v>
      </c>
      <c r="E77" t="s">
        <v>14</v>
      </c>
      <c r="F77" s="11">
        <f>B77*D77</f>
        <v>7298.676</v>
      </c>
    </row>
    <row r="78" spans="1:6" ht="12.75">
      <c r="A78" s="4" t="s">
        <v>31</v>
      </c>
      <c r="F78" s="31">
        <f>SUM(F77)</f>
        <v>7298.676</v>
      </c>
    </row>
    <row r="79" spans="1:6" ht="12.75">
      <c r="A79" s="64" t="s">
        <v>77</v>
      </c>
      <c r="B79" s="59"/>
      <c r="C79" s="59"/>
      <c r="D79" s="62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1">
        <f>F52+F56+F68+F74+F78+F79</f>
        <v>33489.35086762249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1942.3823503221042</v>
      </c>
      <c r="I81" s="7"/>
    </row>
    <row r="82" spans="1:9" ht="12.75">
      <c r="A82" s="1"/>
      <c r="B82" s="35" t="s">
        <v>129</v>
      </c>
      <c r="C82" s="35"/>
      <c r="D82" s="1"/>
      <c r="E82" s="57"/>
      <c r="F82" s="58">
        <v>0</v>
      </c>
      <c r="I82" s="7"/>
    </row>
    <row r="83" spans="1:9" ht="12.75">
      <c r="A83" s="1"/>
      <c r="B83" s="35" t="s">
        <v>130</v>
      </c>
      <c r="C83" s="35"/>
      <c r="D83" s="1"/>
      <c r="E83" s="57"/>
      <c r="F83" s="58">
        <v>0</v>
      </c>
      <c r="I83" s="7"/>
    </row>
    <row r="84" spans="1:9" ht="12.75">
      <c r="A84" s="1"/>
      <c r="B84" s="35" t="s">
        <v>131</v>
      </c>
      <c r="C84" s="35"/>
      <c r="D84" s="1"/>
      <c r="E84" s="57"/>
      <c r="F84" s="58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1">
        <f>F80+F81+F82+F83+F84</f>
        <v>35431.733217944595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134</v>
      </c>
    </row>
    <row r="87" spans="1:6" ht="12.75">
      <c r="A87" s="13"/>
      <c r="B87" s="38">
        <v>44562</v>
      </c>
      <c r="C87" s="39">
        <v>-164608</v>
      </c>
      <c r="D87" s="42">
        <f>F44</f>
        <v>35977.87</v>
      </c>
      <c r="E87" s="42">
        <f>F85</f>
        <v>35431.733217944595</v>
      </c>
      <c r="F87" s="43">
        <f>C87+D87-E87</f>
        <v>-164061.8632179446</v>
      </c>
    </row>
    <row r="88" spans="1:6" ht="12.75">
      <c r="A88" s="13"/>
      <c r="B88" s="52"/>
      <c r="C88" s="53"/>
      <c r="D88" s="54"/>
      <c r="E88" s="54"/>
      <c r="F88" s="55"/>
    </row>
    <row r="89" spans="1:6" ht="13.5" thickBot="1">
      <c r="A89" t="s">
        <v>112</v>
      </c>
      <c r="C89" s="50">
        <v>44562</v>
      </c>
      <c r="D89" s="8" t="s">
        <v>113</v>
      </c>
      <c r="E89" s="50">
        <v>44620</v>
      </c>
      <c r="F89" t="s">
        <v>114</v>
      </c>
    </row>
    <row r="90" spans="1:7" ht="13.5" thickBot="1">
      <c r="A90" t="s">
        <v>115</v>
      </c>
      <c r="C90" s="50"/>
      <c r="D90" s="8"/>
      <c r="E90" s="50"/>
      <c r="F90" s="51">
        <v>18067</v>
      </c>
      <c r="G90" t="s">
        <v>14</v>
      </c>
    </row>
    <row r="91" spans="1:6" ht="13.5" thickBot="1">
      <c r="A91" t="s">
        <v>116</v>
      </c>
      <c r="F91" s="51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2017-08-21T12:51:39Z</cp:lastPrinted>
  <dcterms:created xsi:type="dcterms:W3CDTF">2008-08-18T07:30:19Z</dcterms:created>
  <dcterms:modified xsi:type="dcterms:W3CDTF">2022-04-28T13:35:30Z</dcterms:modified>
  <cp:category/>
  <cp:version/>
  <cp:contentType/>
  <cp:contentStatus/>
</cp:coreProperties>
</file>