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<sst xmlns="http://schemas.openxmlformats.org/spreadsheetml/2006/main" count="163" uniqueCount="143">
  <si>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</si>
  <si>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</si>
  <si>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</si>
  <si>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</si>
  <si>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</si>
  <si>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</si>
  <si>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</si>
  <si>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</si>
  <si>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</si>
  <si>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</si>
  <si>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</si>
  <si>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</si>
  <si>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</si>
  <si>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</si>
  <si>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</si>
  <si>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</si>
  <si>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</si>
  <si>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</si>
  <si>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</si>
  <si>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</si>
  <si>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</si>
  <si>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</si>
  <si>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</si>
  <si>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</si>
  <si>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</si>
  <si>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</si>
  <si>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</si>
  <si>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</si>
  <si>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</si>
  <si>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</si>
  <si>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</si>
  <si>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</si>
  <si>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</si>
  <si>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</si>
  <si>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</si>
  <si>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</si>
  <si>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</si>
  <si>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</si>
  <si>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</si>
  <si>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</si>
  <si>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</si>
  <si>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</si>
  <si>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</si>
  <si>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</si>
  <si>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</si>
  <si>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</si>
  <si>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</si>
  <si>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</si>
  <si>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</si>
  <si>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</si>
  <si>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</si>
  <si>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</si>
  <si>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</si>
  <si>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</si>
  <si>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</si>
  <si>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</si>
  <si>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</si>
  <si>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</si>
  <si>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</si>
  <si>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</si>
  <si>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</si>
  <si>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</si>
  <si>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</si>
  <si>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</si>
  <si>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</si>
  <si>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</si>
  <si>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</si>
  <si>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</si>
  <si>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</si>
  <si>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</si>
  <si>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</si>
  <si>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</si>
  <si>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</si>
  <si>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</si>
  <si>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</si>
  <si>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</si>
  <si>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</si>
  <si>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</si>
  <si>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</si>
  <si>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</si>
  <si>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</si>
  <si>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</si>
  <si>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</si>
  <si>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</si>
  <si>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</si>
  <si>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</si>
  <si>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</si>
  <si>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</si>
  <si>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</si>
  <si>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</si>
  <si>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</si>
  <si>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</si>
  <si>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</si>
  <si>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</si>
  <si>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</si>
  <si>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</si>
  <si>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</si>
  <si>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</si>
  <si>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</si>
  <si>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</si>
  <si>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</si>
  <si>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</si>
  <si>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</si>
  <si>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</si>
  <si>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</si>
  <si>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</si>
  <si>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</si>
  <si>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</si>
  <si>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</si>
  <si>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</si>
  <si>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</si>
  <si>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</si>
  <si>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</si>
  <si>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</si>
  <si>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</si>
  <si>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</si>
  <si>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</si>
  <si>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</si>
  <si>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</si>
  <si>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</si>
  <si>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</si>
  <si>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</si>
  <si>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</si>
  <si>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</si>
  <si>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</si>
  <si>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</si>
  <si>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</si>
  <si>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</si>
  <si>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</si>
  <si>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</si>
  <si>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</si>
  <si>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</si>
  <si>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</si>
  <si>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</si>
  <si>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</si>
  <si>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</si>
  <si>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</si>
  <si>
    <t xml:space="preserve">смена вентиля д 15  (2шт) </t>
  </si>
  <si>
    <t>вентиль д 15</t>
  </si>
  <si>
    <t>2шт</t>
  </si>
  <si>
    <t xml:space="preserve">смена светильника (1шт) </t>
  </si>
  <si>
    <t>светильник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</si>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</sst>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6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3.95</v>
      </c>
      <c r="M6" s="46">
        <f>L6*160.174*1.302</f>
        <v>823.7588646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5.890000000000001</v>
      </c>
      <c r="M20" s="34">
        <f>SUM(M6:M19)</f>
        <v>1228.3391677200002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1.62</v>
      </c>
      <c r="M24" s="33">
        <f>L24*126.87*1.302*1.15</f>
        <v>307.73917062000004</v>
      </c>
    </row>
    <row r="25" spans="1:13" ht="12.75">
      <c r="A25" t="s">
        <v>108</v>
      </c>
      <c r="J25" s="20">
        <v>2</v>
      </c>
      <c r="K25" s="20" t="s">
        <v>140</v>
      </c>
      <c r="L25" s="46">
        <v>0.89</v>
      </c>
      <c r="M25" s="33">
        <f>L25*126.87*1.302*1.15</f>
        <v>169.06658139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1.62</v>
      </c>
      <c r="M36" s="34">
        <f>SUM(M24:M35)</f>
        <v>476.80575201000005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41953.95</v>
      </c>
      <c r="J40" s="20">
        <v>1</v>
      </c>
      <c r="K40" s="20" t="s">
        <v>138</v>
      </c>
      <c r="L40" s="25" t="s">
        <v>139</v>
      </c>
      <c r="M40" s="25">
        <f>2*345.78</f>
        <v>691.56</v>
      </c>
    </row>
    <row r="41" spans="1:13" ht="12.75">
      <c r="A41" t="s">
        <v>7</v>
      </c>
      <c r="F41" s="11">
        <v>30933.6</v>
      </c>
      <c r="J41" s="20">
        <v>2</v>
      </c>
      <c r="K41" s="20" t="s">
        <v>141</v>
      </c>
      <c r="L41" s="25" t="s">
        <v>142</v>
      </c>
      <c r="M41" s="25">
        <v>178.05</v>
      </c>
    </row>
    <row r="42" spans="2:13" ht="12.75">
      <c r="B42" t="s">
        <v>8</v>
      </c>
      <c r="F42" s="9">
        <f>F41/F40</f>
        <v>0.7373227073970389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38645.231999999996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(51)*1.302</f>
        <v>66.402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(21)*1.302</f>
        <v>27.342000000000002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93.744</v>
      </c>
      <c r="J52" s="20">
        <v>13</v>
      </c>
      <c r="K52" s="20"/>
      <c r="L52" s="25"/>
      <c r="M52" s="60"/>
    </row>
    <row r="53" spans="1:13" ht="12.75">
      <c r="A53" s="4" t="s">
        <v>16</v>
      </c>
      <c r="J53" s="20">
        <v>14</v>
      </c>
      <c r="K53" s="20"/>
      <c r="L53" s="25"/>
      <c r="M53" s="60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SUM(M40:M53)</f>
        <v>869.6099999999999</v>
      </c>
    </row>
    <row r="55" spans="1:6" ht="12.75">
      <c r="A55" t="s">
        <v>82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294676</v>
      </c>
      <c r="D58">
        <v>224780.8</v>
      </c>
      <c r="E58">
        <v>2844.4</v>
      </c>
      <c r="F58" s="35">
        <f>C58/D58*E58</f>
        <v>3728.861247935767</v>
      </c>
    </row>
    <row r="59" spans="1:6" ht="12.75">
      <c r="A59" t="s">
        <v>20</v>
      </c>
      <c r="F59" s="35">
        <f>M20</f>
        <v>1228.3391677200002</v>
      </c>
    </row>
    <row r="60" spans="1:6" ht="12.75">
      <c r="A60" t="s">
        <v>21</v>
      </c>
      <c r="F60" s="11">
        <f>M36</f>
        <v>476.80575201000005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M54</f>
        <v>869.6099999999999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0.81</v>
      </c>
      <c r="E65" t="s">
        <v>14</v>
      </c>
      <c r="F65" s="11">
        <f>B65*D65</f>
        <v>2303.9640000000004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8607.580167665767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1.47</v>
      </c>
      <c r="F73" s="11">
        <f>B73*D73</f>
        <v>4181.268</v>
      </c>
    </row>
    <row r="74" spans="1:6" ht="12.75">
      <c r="A74" s="4" t="s">
        <v>28</v>
      </c>
      <c r="B74" s="1"/>
      <c r="F74" s="32">
        <f>F70+F73</f>
        <v>4863.924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2.56</v>
      </c>
      <c r="F77" s="11">
        <f>B77*D77</f>
        <v>7281.664000000001</v>
      </c>
    </row>
    <row r="78" spans="1:6" ht="12.75">
      <c r="A78" s="4" t="s">
        <v>30</v>
      </c>
      <c r="B78" s="1"/>
      <c r="F78" s="32">
        <f>SUM(F77)</f>
        <v>7281.664000000001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20846.912167665767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1209.1209057246144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0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22508.97307339038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44713</v>
      </c>
      <c r="C87" s="40">
        <v>-727983</v>
      </c>
      <c r="D87" s="43">
        <f>F44</f>
        <v>38645.231999999996</v>
      </c>
      <c r="E87" s="43">
        <f>F85</f>
        <v>22508.97307339038</v>
      </c>
      <c r="F87" s="44">
        <f>C87+D87-E87</f>
        <v>-711846.7410733905</v>
      </c>
    </row>
    <row r="89" spans="1:6" ht="13.5" thickBot="1">
      <c r="A89" t="s">
        <v>113</v>
      </c>
      <c r="C89" s="49">
        <v>44713</v>
      </c>
      <c r="D89" s="8" t="s">
        <v>114</v>
      </c>
      <c r="E89" s="49">
        <v>44742</v>
      </c>
      <c r="F89" t="s">
        <v>115</v>
      </c>
    </row>
    <row r="90" spans="1:7" ht="13.5" thickBot="1">
      <c r="A90" t="s">
        <v>116</v>
      </c>
      <c r="F90" s="50">
        <f>E87</f>
        <v>22508.97307339038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2022-08-19T05:54:24Z</dcterms:modified>
  <cp:category/>
  <cp:version/>
  <cp:contentType/>
  <cp:contentStatus/>
</cp:coreProperties>
</file>