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<sst xmlns="http://schemas.openxmlformats.org/spreadsheetml/2006/main" count="160" uniqueCount="137">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</sst>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4" sqref="K24:L2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L6*160.174*1.302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6.99</v>
      </c>
      <c r="M20" s="34">
        <f>SUM(M6:M19)</f>
        <v>1457.74037052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>
        <v>189.4</v>
      </c>
      <c r="M24" s="33">
        <f aca="true" t="shared" si="1" ref="M24:M32">L24*160.174*1.302*1.15</f>
        <v>45423.52361988</v>
      </c>
    </row>
    <row r="25" spans="1:13" ht="12.75">
      <c r="A25" t="s">
        <v>106</v>
      </c>
      <c r="J25" s="20">
        <v>2</v>
      </c>
      <c r="K25" s="20" t="s">
        <v>136</v>
      </c>
      <c r="L25" s="25">
        <v>3.12</v>
      </c>
      <c r="M25" s="33">
        <f t="shared" si="1"/>
        <v>748.265014224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5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1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/>
      <c r="K33" s="30" t="s">
        <v>58</v>
      </c>
      <c r="L33" s="28">
        <f>SUM(L24:L32)</f>
        <v>192.52</v>
      </c>
      <c r="M33" s="35">
        <f>SUM(M24:M32)</f>
        <v>46171.788634104</v>
      </c>
    </row>
    <row r="34" spans="1:11" ht="12.75">
      <c r="A34" t="s">
        <v>2</v>
      </c>
      <c r="E34">
        <v>1286.7</v>
      </c>
      <c r="F34" t="s">
        <v>74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415.9</v>
      </c>
      <c r="F36" t="s">
        <v>74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45">
        <v>1</v>
      </c>
      <c r="K37" s="43"/>
      <c r="L37" s="23"/>
      <c r="M37" s="59"/>
    </row>
    <row r="38" spans="2:13" ht="12.75">
      <c r="B38" s="1" t="s">
        <v>5</v>
      </c>
      <c r="C38" s="1"/>
      <c r="J38" s="45">
        <v>2</v>
      </c>
      <c r="K38" s="43"/>
      <c r="L38" s="23"/>
      <c r="M38" s="23"/>
    </row>
    <row r="39" spans="10:13" ht="12.75">
      <c r="J39" s="45">
        <v>3</v>
      </c>
      <c r="K39" s="43"/>
      <c r="L39" s="23"/>
      <c r="M39" s="59"/>
    </row>
    <row r="40" spans="1:13" ht="12.75">
      <c r="A40" s="2" t="s">
        <v>6</v>
      </c>
      <c r="F40" s="5">
        <v>58892.53</v>
      </c>
      <c r="J40" s="45">
        <v>4</v>
      </c>
      <c r="K40" s="43"/>
      <c r="L40" s="23"/>
      <c r="M40" s="59"/>
    </row>
    <row r="41" spans="1:13" ht="12.75">
      <c r="A41" t="s">
        <v>7</v>
      </c>
      <c r="F41" s="5">
        <v>79035.15</v>
      </c>
      <c r="J41" s="45">
        <v>5</v>
      </c>
      <c r="K41" s="43"/>
      <c r="L41" s="23"/>
      <c r="M41" s="23"/>
    </row>
    <row r="42" spans="2:13" ht="12.75">
      <c r="B42" t="s">
        <v>8</v>
      </c>
      <c r="F42" s="9">
        <f>F41/F40</f>
        <v>1.342023343198195</v>
      </c>
      <c r="J42" s="45">
        <v>6</v>
      </c>
      <c r="K42" s="43"/>
      <c r="L42" s="23"/>
      <c r="M42" s="23"/>
    </row>
    <row r="43" spans="1:13" ht="22.5" customHeight="1">
      <c r="A43" s="67" t="s">
        <v>130</v>
      </c>
      <c r="B43" s="68"/>
      <c r="C43" s="68"/>
      <c r="D43" s="68"/>
      <c r="E43" s="68"/>
      <c r="F43" s="11">
        <f>(99.9+232.9+107.7+37.5+174.78+57.6)*13.79+(250+250+400)</f>
        <v>10696.1402</v>
      </c>
      <c r="J43" s="46">
        <v>7</v>
      </c>
      <c r="K43" s="43"/>
      <c r="L43" s="25"/>
      <c r="M43" s="51"/>
    </row>
    <row r="44" spans="1:13" ht="12.75">
      <c r="A44" s="3" t="s">
        <v>9</v>
      </c>
      <c r="B44" s="3"/>
      <c r="C44" s="3"/>
      <c r="D44" s="3"/>
      <c r="E44" s="1"/>
      <c r="F44" s="32">
        <f>F41+F43</f>
        <v>89731.29019999999</v>
      </c>
      <c r="J44" s="46">
        <v>8</v>
      </c>
      <c r="K44" s="43"/>
      <c r="L44" s="25"/>
      <c r="M44" s="25"/>
    </row>
    <row r="45" spans="6:13" ht="12.75">
      <c r="F45" s="5"/>
      <c r="J45" s="46">
        <v>9</v>
      </c>
      <c r="K45" s="44"/>
      <c r="L45" s="25"/>
      <c r="M45" s="25"/>
    </row>
    <row r="46" spans="2:13" ht="12.75">
      <c r="B46" s="1" t="s">
        <v>10</v>
      </c>
      <c r="C46" s="1"/>
      <c r="J46" s="46">
        <v>10</v>
      </c>
      <c r="K46" s="44"/>
      <c r="L46" s="25"/>
      <c r="M46" s="25"/>
    </row>
    <row r="47" spans="10:13" ht="12.75">
      <c r="J47" s="46">
        <v>11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12</v>
      </c>
      <c r="K48" s="44"/>
      <c r="L48" s="25"/>
      <c r="M48" s="25"/>
    </row>
    <row r="49" spans="1:13" ht="12.75">
      <c r="A49" t="s">
        <v>12</v>
      </c>
      <c r="F49" s="11">
        <f>(9419)*1.302</f>
        <v>12263.538</v>
      </c>
      <c r="J49" s="46">
        <v>13</v>
      </c>
      <c r="K49" s="44"/>
      <c r="L49" s="25"/>
      <c r="M49" s="25"/>
    </row>
    <row r="50" spans="1:13" ht="12.75">
      <c r="A50" s="6" t="s">
        <v>15</v>
      </c>
      <c r="F50" s="11">
        <f>(2291)*1.302</f>
        <v>2982.882</v>
      </c>
      <c r="J50" s="46">
        <v>14</v>
      </c>
      <c r="K50" s="44"/>
      <c r="L50" s="25"/>
      <c r="M50" s="25"/>
    </row>
    <row r="51" spans="1:13" ht="12.75">
      <c r="A51" s="60" t="s">
        <v>83</v>
      </c>
      <c r="B51" s="57"/>
      <c r="C51" s="61"/>
      <c r="D51" s="61"/>
      <c r="E51" s="65">
        <v>0</v>
      </c>
      <c r="F51" s="66">
        <f>E51*E33</f>
        <v>0</v>
      </c>
      <c r="J51" s="46">
        <v>15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15246.42</v>
      </c>
      <c r="J52" s="20"/>
      <c r="K52" s="20"/>
      <c r="L52" s="31" t="s">
        <v>65</v>
      </c>
      <c r="M52" s="28">
        <f>SUM(M37:M51)</f>
        <v>0</v>
      </c>
    </row>
    <row r="53" spans="1:4" ht="12.75">
      <c r="A53" s="4" t="s">
        <v>16</v>
      </c>
      <c r="D53" s="5"/>
    </row>
    <row r="54" spans="1:6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</row>
    <row r="55" spans="1:6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304061</v>
      </c>
      <c r="D58">
        <v>224780.8</v>
      </c>
      <c r="E58">
        <v>3670.7</v>
      </c>
      <c r="F58" s="36">
        <f>C58/D58*E58</f>
        <v>4965.356083348755</v>
      </c>
    </row>
    <row r="59" spans="1:6" ht="12.75">
      <c r="A59" t="s">
        <v>20</v>
      </c>
      <c r="F59" s="36">
        <f>M20</f>
        <v>1457.74037052</v>
      </c>
    </row>
    <row r="60" spans="1:6" ht="12.75">
      <c r="A60" t="s">
        <v>21</v>
      </c>
      <c r="F60" s="11">
        <f>M33</f>
        <v>46171.788634104</v>
      </c>
    </row>
    <row r="61" spans="1:6" ht="12.75">
      <c r="A61" t="s">
        <v>70</v>
      </c>
      <c r="F61" s="5">
        <f>1*600*1.302</f>
        <v>781.2</v>
      </c>
    </row>
    <row r="62" spans="1:6" ht="12.75">
      <c r="A62" t="s">
        <v>22</v>
      </c>
      <c r="F62" s="5">
        <f>M52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0.29</v>
      </c>
      <c r="E65" t="s">
        <v>14</v>
      </c>
      <c r="F65" s="11">
        <f>B65*D65</f>
        <v>1064.503</v>
      </c>
    </row>
    <row r="66" spans="1:6" ht="12.75">
      <c r="A66" s="57" t="s">
        <v>75</v>
      </c>
      <c r="B66" s="57"/>
      <c r="C66" s="57"/>
      <c r="D66" s="58"/>
      <c r="E66" s="57"/>
      <c r="F66" s="58">
        <v>0</v>
      </c>
    </row>
    <row r="67" spans="1:6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54440.58808797275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0.2</v>
      </c>
      <c r="E70" t="s">
        <v>14</v>
      </c>
      <c r="F70" s="11">
        <f>B70*D70</f>
        <v>734.14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1.26</v>
      </c>
      <c r="E73" t="s">
        <v>14</v>
      </c>
      <c r="F73" s="5">
        <f>B73*D73</f>
        <v>4625.081999999999</v>
      </c>
    </row>
    <row r="74" spans="1:6" ht="12.75">
      <c r="A74" s="10" t="s">
        <v>29</v>
      </c>
      <c r="F74" s="8">
        <f>F70+F73</f>
        <v>5359.222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2.6</v>
      </c>
      <c r="E77" t="s">
        <v>14</v>
      </c>
      <c r="F77" s="11">
        <f>B77*D77</f>
        <v>9543.82</v>
      </c>
    </row>
    <row r="78" spans="1:6" ht="12.75">
      <c r="A78" s="62" t="s">
        <v>31</v>
      </c>
      <c r="B78" s="57"/>
      <c r="C78" s="57"/>
      <c r="D78" s="57"/>
      <c r="E78" s="57"/>
      <c r="F78" s="63">
        <f>SUM(F77)</f>
        <v>9543.82</v>
      </c>
    </row>
    <row r="79" spans="1:6" ht="12.75">
      <c r="A79" s="62" t="s">
        <v>78</v>
      </c>
      <c r="B79" s="57"/>
      <c r="C79" s="57"/>
      <c r="D79" s="64">
        <v>0</v>
      </c>
      <c r="E79" s="57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84590.05008797275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4906.222905102419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v>0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f>2*293.7</f>
        <v>587.4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90083.67299307516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44743</v>
      </c>
      <c r="C87" s="42">
        <v>310739</v>
      </c>
      <c r="D87" s="48">
        <f>F44</f>
        <v>89731.29019999999</v>
      </c>
      <c r="E87" s="48">
        <f>F85</f>
        <v>90083.67299307516</v>
      </c>
      <c r="F87" s="49">
        <f>C87+D87-E87</f>
        <v>310386.6172069248</v>
      </c>
    </row>
    <row r="89" spans="1:6" ht="13.5" thickBot="1">
      <c r="A89" t="s">
        <v>111</v>
      </c>
      <c r="C89" s="53">
        <v>44743</v>
      </c>
      <c r="D89" s="8" t="s">
        <v>112</v>
      </c>
      <c r="E89" s="53">
        <v>44773</v>
      </c>
      <c r="F89" t="s">
        <v>113</v>
      </c>
    </row>
    <row r="90" spans="1:7" ht="13.5" thickBot="1">
      <c r="A90" t="s">
        <v>114</v>
      </c>
      <c r="F90" s="54">
        <f>E87</f>
        <v>90083.67299307516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2017-08-21T12:45:18Z</cp:lastPrinted>
  <dcterms:created xsi:type="dcterms:W3CDTF">2008-08-18T07:30:19Z</dcterms:created>
  <dcterms:modified xsi:type="dcterms:W3CDTF">2022-09-28T12:34:36Z</dcterms:modified>
  <cp:category/>
  <cp:version/>
  <cp:contentType/>
  <cp:contentStatus/>
</cp:coreProperties>
</file>