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<sst xmlns="http://schemas.openxmlformats.org/spreadsheetml/2006/main" count="162" uniqueCount="139">
  <si>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</si>
  <si>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</si>
  <si>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</si>
  <si>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</si>
  <si>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</si>
  <si>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</si>
  <si>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</si>
  <si>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</si>
  <si>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</si>
  <si>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</si>
  <si>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</si>
  <si>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</si>
  <si>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</si>
  <si>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</si>
  <si>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</si>
  <si>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</si>
  <si>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</si>
  <si>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</si>
  <si>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</si>
  <si>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</si>
  <si>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</si>
  <si>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</si>
  <si>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</si>
  <si>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</si>
  <si>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</si>
  <si>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</si>
  <si>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</si>
  <si>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</si>
  <si>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</si>
  <si>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</si>
  <si>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</si>
  <si>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</si>
  <si>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</si>
  <si>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</si>
  <si>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</si>
  <si>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</si>
  <si>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</si>
  <si>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</si>
  <si>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</si>
  <si>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</si>
  <si>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</si>
  <si>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</si>
  <si>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</si>
  <si>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</si>
  <si>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</si>
  <si>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</si>
  <si>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</si>
  <si>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</si>
  <si>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</si>
  <si>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</si>
  <si>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</si>
  <si>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</si>
  <si>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</si>
  <si>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</si>
  <si>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</si>
  <si>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</si>
  <si>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</si>
  <si>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</si>
  <si>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</si>
  <si>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</si>
  <si>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</si>
  <si>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</si>
  <si>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</si>
  <si>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</si>
  <si>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</si>
  <si>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</si>
  <si>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</si>
  <si>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</si>
  <si>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</si>
  <si>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</si>
  <si>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</si>
  <si>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</si>
  <si>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</si>
  <si>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</si>
  <si>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</si>
  <si>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</si>
  <si>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</si>
  <si>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</si>
  <si>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</si>
  <si>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</si>
  <si>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</si>
  <si>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</si>
  <si>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</si>
  <si>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</si>
  <si>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</si>
  <si>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</si>
  <si>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</si>
  <si>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</si>
  <si>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</si>
  <si>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</si>
  <si>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</si>
  <si>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</si>
  <si>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</si>
  <si>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</si>
  <si>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</si>
  <si>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</si>
  <si>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</si>
  <si>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</si>
  <si>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</si>
  <si>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</si>
  <si>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</si>
  <si>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</si>
  <si>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</si>
  <si>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</si>
  <si>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</si>
  <si>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</si>
  <si>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</si>
  <si>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</si>
  <si>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</si>
  <si>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</si>
  <si>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</si>
  <si>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</si>
  <si>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</si>
  <si>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</si>
  <si>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</si>
  <si>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</si>
  <si>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</si>
  <si>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</si>
  <si>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</si>
  <si>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</si>
  <si>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</si>
  <si>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</si>
  <si>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</si>
  <si>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</si>
  <si>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</si>
  <si>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</si>
  <si>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</si>
  <si>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Рязаньгоргаз (тех.обслуживание и ремонт)</t>
  </si>
  <si>
    <t>расходы на одн по эл.эн.</t>
  </si>
  <si>
    <t>расходы на одн по хвс</t>
  </si>
  <si>
    <t>расходы на одн по гвс</t>
  </si>
  <si>
    <r>
      <t>1.2 Арендаторы (</t>
    </r>
    <r>
      <rPr>
        <sz val="8"/>
        <rFont val="Arial Cyr"/>
        <family val="0"/>
      </rPr>
      <t>Военторг.Спарк,эр-телеком,комстар,ростелеком,видикон)</t>
    </r>
  </si>
  <si>
    <t>2022 г.</t>
  </si>
  <si>
    <t>сентября</t>
  </si>
  <si>
    <t>ост.на 01.10</t>
  </si>
  <si>
    <t>за   сентябрь  2022 г.</t>
  </si>
  <si>
    <t>смена ламп (3шт)</t>
  </si>
  <si>
    <t>лампа</t>
  </si>
  <si>
    <t>3шт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</si>
</sst>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0">
      <selection activeCell="M35" sqref="M35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00390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9</v>
      </c>
      <c r="K1" t="s">
        <v>66</v>
      </c>
    </row>
    <row r="2" spans="1:11" ht="12.75">
      <c r="A2" t="s">
        <v>85</v>
      </c>
      <c r="K2" s="5" t="s">
        <v>135</v>
      </c>
    </row>
    <row r="3" spans="1:13" ht="12.75">
      <c r="A3" t="s">
        <v>86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/>
      <c r="M8" s="45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5">
        <f t="shared" si="0"/>
        <v>792.4768824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5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5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5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5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6.55</v>
      </c>
      <c r="M20" s="33">
        <f>SUM(M6:M19)</f>
        <v>1365.9798894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5">
        <v>0.21</v>
      </c>
      <c r="M24" s="32">
        <f aca="true" t="shared" si="1" ref="M24:M29">L24*160.174*1.302*1.15</f>
        <v>50.363991342000006</v>
      </c>
    </row>
    <row r="25" spans="1:13" ht="12.75">
      <c r="A25" t="s">
        <v>106</v>
      </c>
      <c r="J25" s="20">
        <v>2</v>
      </c>
      <c r="K25" s="20"/>
      <c r="L25" s="25"/>
      <c r="M25" s="32">
        <f t="shared" si="1"/>
        <v>0</v>
      </c>
    </row>
    <row r="26" spans="1:13" ht="12.75">
      <c r="A26" t="s">
        <v>107</v>
      </c>
      <c r="J26" s="20">
        <v>3</v>
      </c>
      <c r="K26" s="20"/>
      <c r="L26" s="45"/>
      <c r="M26" s="32">
        <f t="shared" si="1"/>
        <v>0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/>
      <c r="K30" s="29" t="s">
        <v>57</v>
      </c>
      <c r="L30" s="28">
        <f>SUM(L24:L29)</f>
        <v>0.21</v>
      </c>
      <c r="M30" s="33">
        <f>SUM(M24:M29)</f>
        <v>50.363991342000006</v>
      </c>
    </row>
    <row r="31" ht="12.75">
      <c r="K31" s="1" t="s">
        <v>61</v>
      </c>
    </row>
    <row r="32" spans="1:13" ht="12.75">
      <c r="A32" t="s">
        <v>1</v>
      </c>
      <c r="E32">
        <v>3473</v>
      </c>
      <c r="F32" t="s">
        <v>65</v>
      </c>
      <c r="J32" s="22" t="s">
        <v>35</v>
      </c>
      <c r="K32" s="22"/>
      <c r="L32" s="22" t="s">
        <v>62</v>
      </c>
      <c r="M32" s="22" t="s">
        <v>41</v>
      </c>
    </row>
    <row r="33" spans="1:13" ht="12.75">
      <c r="A33" t="s">
        <v>2</v>
      </c>
      <c r="E33">
        <v>952.3</v>
      </c>
      <c r="F33" t="s">
        <v>65</v>
      </c>
      <c r="J33" s="23" t="s">
        <v>36</v>
      </c>
      <c r="K33" s="23" t="s">
        <v>37</v>
      </c>
      <c r="L33" s="23"/>
      <c r="M33" s="23" t="s">
        <v>63</v>
      </c>
    </row>
    <row r="34" spans="1:13" ht="12.75">
      <c r="A34" t="s">
        <v>3</v>
      </c>
      <c r="J34" s="20">
        <v>1</v>
      </c>
      <c r="K34" s="20" t="s">
        <v>137</v>
      </c>
      <c r="L34" s="25" t="s">
        <v>138</v>
      </c>
      <c r="M34" s="25">
        <f>3*20</f>
        <v>60</v>
      </c>
    </row>
    <row r="35" spans="1:13" ht="12.75">
      <c r="A35" t="s">
        <v>4</v>
      </c>
      <c r="E35">
        <v>473</v>
      </c>
      <c r="F35" t="s">
        <v>65</v>
      </c>
      <c r="J35" s="20">
        <v>2</v>
      </c>
      <c r="K35" s="20"/>
      <c r="L35" s="25"/>
      <c r="M35" s="25"/>
    </row>
    <row r="36" spans="10:13" ht="12.75">
      <c r="J36" s="20">
        <v>3</v>
      </c>
      <c r="K36" s="20"/>
      <c r="L36" s="25"/>
      <c r="M36" s="25"/>
    </row>
    <row r="37" spans="2:13" ht="12.75">
      <c r="B37" s="1" t="s">
        <v>5</v>
      </c>
      <c r="C37" s="1"/>
      <c r="J37" s="20">
        <v>4</v>
      </c>
      <c r="K37" s="20"/>
      <c r="L37" s="25"/>
      <c r="M37" s="25"/>
    </row>
    <row r="38" spans="10:13" ht="12.75">
      <c r="J38" s="20">
        <v>5</v>
      </c>
      <c r="K38" s="20"/>
      <c r="L38" s="25"/>
      <c r="M38" s="25"/>
    </row>
    <row r="39" spans="1:13" ht="12.75">
      <c r="A39" s="2" t="s">
        <v>6</v>
      </c>
      <c r="F39" s="11">
        <v>55790.27</v>
      </c>
      <c r="J39" s="20">
        <v>6</v>
      </c>
      <c r="K39" s="20"/>
      <c r="L39" s="25"/>
      <c r="M39" s="25"/>
    </row>
    <row r="40" spans="1:13" ht="12.75">
      <c r="A40" t="s">
        <v>7</v>
      </c>
      <c r="F40" s="5">
        <v>60083.11</v>
      </c>
      <c r="J40" s="20">
        <v>7</v>
      </c>
      <c r="K40" s="20"/>
      <c r="L40" s="25"/>
      <c r="M40" s="25"/>
    </row>
    <row r="41" spans="2:13" ht="12.75">
      <c r="B41" t="s">
        <v>8</v>
      </c>
      <c r="F41" s="9">
        <f>F40/F39</f>
        <v>1.0769460337797254</v>
      </c>
      <c r="J41" s="20">
        <v>8</v>
      </c>
      <c r="K41" s="20"/>
      <c r="L41" s="25"/>
      <c r="M41" s="25"/>
    </row>
    <row r="42" spans="1:13" ht="12.75">
      <c r="A42" s="13" t="s">
        <v>131</v>
      </c>
      <c r="B42" s="13"/>
      <c r="C42" s="13"/>
      <c r="D42" s="13"/>
      <c r="E42" s="13"/>
      <c r="F42" s="11">
        <f>250+400+250+400+105+(61.5*14.88)</f>
        <v>2320.12</v>
      </c>
      <c r="J42" s="20">
        <v>9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62403.23</v>
      </c>
      <c r="J43" s="20">
        <v>10</v>
      </c>
      <c r="K43" s="20"/>
      <c r="L43" s="25"/>
      <c r="M43" s="25"/>
    </row>
    <row r="44" spans="10:13" ht="12.75">
      <c r="J44" s="20">
        <v>11</v>
      </c>
      <c r="K44" s="20"/>
      <c r="L44" s="25"/>
      <c r="M44" s="25"/>
    </row>
    <row r="45" spans="2:13" ht="12.75">
      <c r="B45" s="1" t="s">
        <v>10</v>
      </c>
      <c r="C45" s="1"/>
      <c r="J45" s="20">
        <v>12</v>
      </c>
      <c r="K45" s="20"/>
      <c r="L45" s="25"/>
      <c r="M45" s="25"/>
    </row>
    <row r="46" spans="10:13" ht="12.75">
      <c r="J46" s="20">
        <v>13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14</v>
      </c>
      <c r="K47" s="20"/>
      <c r="L47" s="25"/>
      <c r="M47" s="25"/>
    </row>
    <row r="48" spans="1:13" ht="12.75">
      <c r="A48" t="s">
        <v>12</v>
      </c>
      <c r="F48" s="11">
        <f>(6715)*1.302</f>
        <v>8742.93</v>
      </c>
      <c r="J48" s="20">
        <v>15</v>
      </c>
      <c r="K48" s="20"/>
      <c r="L48" s="25"/>
      <c r="M48" s="25"/>
    </row>
    <row r="49" spans="1:13" ht="12.75">
      <c r="A49" s="6" t="s">
        <v>15</v>
      </c>
      <c r="F49" s="11">
        <f>(2863)*1.302</f>
        <v>3727.626</v>
      </c>
      <c r="J49" s="20">
        <v>16</v>
      </c>
      <c r="K49" s="20"/>
      <c r="L49" s="25"/>
      <c r="M49" s="25"/>
    </row>
    <row r="50" spans="1:13" ht="12.75">
      <c r="A50" s="54" t="s">
        <v>82</v>
      </c>
      <c r="B50" s="46"/>
      <c r="C50" s="46"/>
      <c r="D50" s="46"/>
      <c r="E50" s="55">
        <v>0</v>
      </c>
      <c r="F50" s="55">
        <f>E50*E32</f>
        <v>0</v>
      </c>
      <c r="J50" s="20">
        <v>17</v>
      </c>
      <c r="K50" s="20"/>
      <c r="L50" s="25"/>
      <c r="M50" s="25"/>
    </row>
    <row r="51" spans="1:13" ht="12.75">
      <c r="A51" s="4" t="s">
        <v>33</v>
      </c>
      <c r="F51" s="31">
        <f>F48+F49+F50</f>
        <v>12470.556</v>
      </c>
      <c r="J51" s="20">
        <v>18</v>
      </c>
      <c r="K51" s="20"/>
      <c r="L51" s="25"/>
      <c r="M51" s="25"/>
    </row>
    <row r="52" spans="1:13" ht="12.75">
      <c r="A52" s="4" t="s">
        <v>16</v>
      </c>
      <c r="J52" s="20">
        <v>19</v>
      </c>
      <c r="K52" s="20"/>
      <c r="L52" s="25"/>
      <c r="M52" s="25"/>
    </row>
    <row r="53" spans="1:13" ht="12.75">
      <c r="A53" t="s">
        <v>74</v>
      </c>
      <c r="C53" s="13"/>
      <c r="D53" s="44">
        <v>0</v>
      </c>
      <c r="E53" s="13" t="s">
        <v>14</v>
      </c>
      <c r="F53" s="11">
        <f>E32*D53</f>
        <v>0</v>
      </c>
      <c r="J53" s="20">
        <v>20</v>
      </c>
      <c r="K53" s="20"/>
      <c r="L53" s="25"/>
      <c r="M53" s="25"/>
    </row>
    <row r="54" spans="1:13" ht="12.75">
      <c r="A54" t="s">
        <v>78</v>
      </c>
      <c r="B54">
        <v>952.3</v>
      </c>
      <c r="C54" t="s">
        <v>13</v>
      </c>
      <c r="D54" s="5">
        <v>0.05</v>
      </c>
      <c r="E54" t="s">
        <v>14</v>
      </c>
      <c r="F54" s="11">
        <f>B54*D54</f>
        <v>47.615</v>
      </c>
      <c r="J54" s="20"/>
      <c r="K54" s="20"/>
      <c r="L54" s="30" t="s">
        <v>64</v>
      </c>
      <c r="M54" s="33">
        <f>SUM(M34:M53)</f>
        <v>60</v>
      </c>
    </row>
    <row r="55" spans="1:6" ht="12.75">
      <c r="A55" s="4" t="s">
        <v>17</v>
      </c>
      <c r="B55" s="10"/>
      <c r="C55" s="10"/>
      <c r="F55" s="31">
        <f>SUM(F53:F54)</f>
        <v>47.615</v>
      </c>
    </row>
    <row r="56" spans="1:2" ht="12.75">
      <c r="A56" s="4" t="s">
        <v>18</v>
      </c>
      <c r="B56" s="4"/>
    </row>
    <row r="57" spans="1:6" ht="12.75">
      <c r="A57" t="s">
        <v>19</v>
      </c>
      <c r="C57" s="46">
        <v>295302</v>
      </c>
      <c r="D57">
        <v>222535.4</v>
      </c>
      <c r="E57">
        <v>3473</v>
      </c>
      <c r="F57" s="34">
        <f>C57/D57*E57</f>
        <v>4608.632361413061</v>
      </c>
    </row>
    <row r="58" spans="1:6" ht="12.75">
      <c r="A58" t="s">
        <v>20</v>
      </c>
      <c r="F58" s="34">
        <f>M20</f>
        <v>1365.9798894</v>
      </c>
    </row>
    <row r="59" spans="1:6" ht="12.75">
      <c r="A59" t="s">
        <v>21</v>
      </c>
      <c r="F59" s="11">
        <f>M30</f>
        <v>50.363991342000006</v>
      </c>
    </row>
    <row r="60" spans="1:6" ht="12.75">
      <c r="A60" t="s">
        <v>71</v>
      </c>
      <c r="F60" s="5">
        <f>0*600*1.302</f>
        <v>0</v>
      </c>
    </row>
    <row r="61" spans="1:6" ht="12.75">
      <c r="A61" t="s">
        <v>22</v>
      </c>
      <c r="F61" s="11">
        <f>M54</f>
        <v>60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3473</v>
      </c>
      <c r="C64" t="s">
        <v>13</v>
      </c>
      <c r="D64" s="11">
        <v>0.23</v>
      </c>
      <c r="E64" t="s">
        <v>14</v>
      </c>
      <c r="F64" s="11">
        <f>B64*D64</f>
        <v>798.7900000000001</v>
      </c>
    </row>
    <row r="65" spans="1:6" ht="12.75">
      <c r="A65" s="46" t="s">
        <v>83</v>
      </c>
      <c r="B65" s="46"/>
      <c r="C65" s="46"/>
      <c r="D65" s="50"/>
      <c r="E65" s="46"/>
      <c r="F65" s="50">
        <f>D65*E32</f>
        <v>0</v>
      </c>
    </row>
    <row r="66" spans="1:6" ht="12.75">
      <c r="A66" s="46" t="s">
        <v>127</v>
      </c>
      <c r="B66" s="46"/>
      <c r="C66" s="46"/>
      <c r="D66" s="50">
        <v>0</v>
      </c>
      <c r="E66" s="46"/>
      <c r="F66" s="50">
        <v>0</v>
      </c>
    </row>
    <row r="67" spans="1:6" ht="12.75">
      <c r="A67" s="4" t="s">
        <v>25</v>
      </c>
      <c r="B67" s="10"/>
      <c r="C67" s="10"/>
      <c r="F67" s="31">
        <f>SUM(F57:F66)</f>
        <v>6883.766242155061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3473</v>
      </c>
      <c r="C69" t="s">
        <v>65</v>
      </c>
      <c r="D69" s="5">
        <v>0.2</v>
      </c>
      <c r="E69" t="s">
        <v>14</v>
      </c>
      <c r="F69" s="11">
        <f>B69*D69</f>
        <v>694.6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3473</v>
      </c>
      <c r="C72" t="s">
        <v>13</v>
      </c>
      <c r="D72" s="11">
        <v>3.37</v>
      </c>
      <c r="E72" t="s">
        <v>14</v>
      </c>
      <c r="F72" s="11">
        <f>B72*D72</f>
        <v>11704.01</v>
      </c>
    </row>
    <row r="73" spans="1:6" ht="12.75">
      <c r="A73" s="4" t="s">
        <v>29</v>
      </c>
      <c r="F73" s="31">
        <f>F69+F72</f>
        <v>12398.61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2.79</v>
      </c>
      <c r="E76" t="s">
        <v>14</v>
      </c>
      <c r="F76" s="11">
        <f>B76*D76</f>
        <v>9689.67</v>
      </c>
    </row>
    <row r="77" spans="1:6" ht="12.75">
      <c r="A77" s="56" t="s">
        <v>31</v>
      </c>
      <c r="B77" s="46"/>
      <c r="C77" s="46"/>
      <c r="D77" s="46"/>
      <c r="E77" s="46"/>
      <c r="F77" s="57">
        <f>SUM(F76)</f>
        <v>9689.67</v>
      </c>
    </row>
    <row r="78" spans="1:6" ht="12.75">
      <c r="A78" s="56" t="s">
        <v>77</v>
      </c>
      <c r="B78" s="46"/>
      <c r="C78" s="46"/>
      <c r="D78" s="55">
        <v>0</v>
      </c>
      <c r="E78" s="46"/>
      <c r="F78" s="57">
        <f>D78*E32</f>
        <v>0</v>
      </c>
    </row>
    <row r="79" spans="1:6" ht="12.75">
      <c r="A79" s="1" t="s">
        <v>32</v>
      </c>
      <c r="B79" s="1"/>
      <c r="F79" s="31">
        <f>F51+F55+F67+F73+F77+F78</f>
        <v>41490.217242155064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2406.4326000449937</v>
      </c>
    </row>
    <row r="81" spans="1:6" ht="12.75">
      <c r="A81" s="1"/>
      <c r="B81" s="35" t="s">
        <v>128</v>
      </c>
      <c r="C81" s="35"/>
      <c r="D81" s="1"/>
      <c r="E81" s="52"/>
      <c r="F81" s="53">
        <v>5516.22</v>
      </c>
    </row>
    <row r="82" spans="1:6" ht="12.75">
      <c r="A82" s="1"/>
      <c r="B82" s="35" t="s">
        <v>129</v>
      </c>
      <c r="C82" s="35"/>
      <c r="D82" s="1"/>
      <c r="E82" s="52"/>
      <c r="F82" s="53">
        <v>321.07</v>
      </c>
    </row>
    <row r="83" spans="1:6" ht="12.75">
      <c r="A83" s="1"/>
      <c r="B83" s="35" t="s">
        <v>130</v>
      </c>
      <c r="C83" s="35"/>
      <c r="D83" s="1"/>
      <c r="E83" s="52"/>
      <c r="F83" s="53">
        <v>1781.23</v>
      </c>
    </row>
    <row r="84" spans="1:9" ht="13.5">
      <c r="A84" s="12" t="s">
        <v>34</v>
      </c>
      <c r="B84" s="12"/>
      <c r="C84" s="12"/>
      <c r="D84" s="12"/>
      <c r="E84" s="12"/>
      <c r="F84" s="41">
        <f>F79+F80+F81+F82+F83</f>
        <v>51515.16984220006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134</v>
      </c>
    </row>
    <row r="86" spans="1:6" ht="12.75">
      <c r="A86" s="13"/>
      <c r="B86" s="38">
        <v>44805</v>
      </c>
      <c r="C86" s="39">
        <v>-198534</v>
      </c>
      <c r="D86" s="42">
        <f>F43</f>
        <v>62403.23</v>
      </c>
      <c r="E86" s="42">
        <f>F84</f>
        <v>51515.16984220006</v>
      </c>
      <c r="F86" s="43">
        <f>C86+D86-E86</f>
        <v>-187645.93984220005</v>
      </c>
    </row>
    <row r="88" spans="1:6" ht="13.5" thickBot="1">
      <c r="A88" t="s">
        <v>111</v>
      </c>
      <c r="C88" s="48">
        <v>44805</v>
      </c>
      <c r="D88" s="8" t="s">
        <v>112</v>
      </c>
      <c r="E88" s="48">
        <v>44834</v>
      </c>
      <c r="F88" t="s">
        <v>113</v>
      </c>
    </row>
    <row r="89" spans="1:7" ht="13.5" thickBot="1">
      <c r="A89" t="s">
        <v>114</v>
      </c>
      <c r="F89" s="49">
        <f>E86</f>
        <v>51515.16984220006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</cp:lastModifiedBy>
  <cp:lastPrinted>2023-01-12T17:20:40Z</cp:lastPrinted>
  <dcterms:created xsi:type="dcterms:W3CDTF">2008-08-18T07:30:19Z</dcterms:created>
  <dcterms:modified xsi:type="dcterms:W3CDTF">2023-01-12T17:20:41Z</dcterms:modified>
  <cp:category/>
  <cp:version/>
  <cp:contentType/>
  <cp:contentStatus/>
</cp:coreProperties>
</file>