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<sst xmlns="http://schemas.openxmlformats.org/spreadsheetml/2006/main" count="178" uniqueCount="153">
  <si>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</si>
  <si>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</si>
  <si>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</si>
  <si>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</si>
  <si>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</si>
  <si>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</si>
  <si>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</si>
  <si>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</si>
  <si>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</si>
  <si>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</si>
  <si>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</si>
  <si>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</si>
  <si>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</si>
  <si>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</si>
  <si>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</si>
  <si>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</si>
  <si>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</si>
  <si>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</si>
  <si>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</si>
  <si>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</si>
  <si>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</si>
  <si>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</si>
  <si>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</si>
  <si>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</si>
  <si>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</si>
  <si>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</si>
  <si>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</si>
  <si>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</si>
  <si>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</si>
  <si>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</si>
  <si>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</si>
  <si>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</si>
  <si>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</si>
  <si>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</si>
  <si>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</si>
  <si>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</si>
  <si>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</si>
  <si>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</si>
  <si>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</si>
  <si>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</si>
  <si>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</si>
  <si>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</si>
  <si>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</si>
  <si>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</si>
  <si>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</si>
  <si>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</si>
  <si>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</si>
  <si>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</si>
  <si>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</si>
  <si>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</si>
  <si>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</si>
  <si>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</si>
  <si>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</si>
  <si>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</si>
  <si>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</si>
  <si>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</si>
  <si>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</si>
  <si>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</si>
  <si>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</si>
  <si>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</si>
  <si>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</si>
  <si>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</si>
  <si>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</si>
  <si>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</si>
  <si>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</si>
  <si>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</si>
  <si>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</si>
  <si>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</si>
  <si>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</si>
  <si>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</si>
  <si>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</si>
  <si>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</si>
  <si>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</si>
  <si>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</si>
  <si>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</si>
  <si>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</si>
  <si>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</si>
  <si>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</si>
  <si>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</si>
  <si>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</si>
  <si>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</si>
  <si>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</si>
  <si>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</si>
  <si>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</si>
  <si>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</si>
  <si>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</si>
  <si>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</si>
  <si>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</si>
  <si>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</si>
  <si>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</si>
  <si>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</si>
  <si>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</si>
  <si>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</si>
  <si>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</si>
  <si>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</si>
  <si>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</si>
  <si>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</si>
  <si>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</si>
  <si>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</si>
  <si>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</si>
  <si>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</si>
  <si>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</si>
  <si>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</si>
  <si>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</si>
  <si>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</si>
  <si>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</si>
  <si>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</si>
  <si>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</si>
  <si>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</si>
  <si>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</si>
  <si>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</si>
  <si>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</si>
  <si>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</si>
  <si>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</si>
  <si>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</si>
  <si>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</si>
  <si>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</si>
  <si>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</si>
  <si>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</si>
  <si>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</si>
  <si>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</si>
  <si>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</si>
  <si>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</si>
  <si>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</si>
  <si>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</si>
  <si>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</si>
  <si>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</si>
  <si>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</si>
  <si>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</si>
  <si>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</si>
  <si>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</si>
  <si>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</si>
  <si>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</si>
  <si>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</si>
  <si>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Медиа-Маркет,ростелеком,комстар,видикон)</t>
  </si>
  <si>
    <t>Страховка</t>
  </si>
  <si>
    <t>2022 г.</t>
  </si>
  <si>
    <t>сентября</t>
  </si>
  <si>
    <t>ост.на 01.10</t>
  </si>
  <si>
    <t>за   сентябрь  2022 г.</t>
  </si>
  <si>
    <t>смена замка (2шт) т.п.</t>
  </si>
  <si>
    <t>замок</t>
  </si>
  <si>
    <t>2шт</t>
  </si>
  <si>
    <t xml:space="preserve">смена светильника (2шт) </t>
  </si>
  <si>
    <t>светильник</t>
  </si>
  <si>
    <t>8шт</t>
  </si>
  <si>
    <t>саморез</t>
  </si>
  <si>
    <t>провод</t>
  </si>
  <si>
    <t>2мп</t>
  </si>
  <si>
    <t>дюпель</t>
  </si>
  <si>
    <t>смена ламп (10шт)</t>
  </si>
  <si>
    <t>лампа</t>
  </si>
  <si>
    <t>10шт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</si>
</sst>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47" sqref="M47"/>
    </sheetView>
  </sheetViews>
  <sheetFormatPr defaultColWidth="9.00390625" defaultRowHeight="12.75"/>
  <cols>
    <col min="1" max="1" width="15.50390625" style="0" customWidth="1"/>
    <col min="3" max="3" width="11.375" style="0" customWidth="1"/>
    <col min="4" max="4" width="11.125" style="0" customWidth="1"/>
    <col min="5" max="5" width="11.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9</v>
      </c>
      <c r="K1" t="s">
        <v>68</v>
      </c>
    </row>
    <row r="2" spans="1:11" ht="12.75">
      <c r="A2" t="s">
        <v>89</v>
      </c>
      <c r="K2" s="5" t="s">
        <v>139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137</v>
      </c>
      <c r="G4" s="8" t="s">
        <v>136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6">
        <f t="shared" si="0"/>
        <v>3753.837864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22.6</v>
      </c>
      <c r="M20" s="33">
        <f>SUM(M6:M19)</f>
        <v>4713.1519848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46">
        <f>2*1.07</f>
        <v>2.14</v>
      </c>
      <c r="M24" s="32">
        <f aca="true" t="shared" si="1" ref="M24:M36">L24*160.174*1.302*1.15</f>
        <v>513.2330546280001</v>
      </c>
    </row>
    <row r="25" spans="1:13" ht="12.75">
      <c r="A25" t="s">
        <v>110</v>
      </c>
      <c r="J25" s="20">
        <v>2</v>
      </c>
      <c r="K25" s="20" t="s">
        <v>143</v>
      </c>
      <c r="L25" s="46">
        <f>0.02*89.1</f>
        <v>1.782</v>
      </c>
      <c r="M25" s="32">
        <f t="shared" si="1"/>
        <v>427.3744408164</v>
      </c>
    </row>
    <row r="26" spans="1:13" ht="12.75">
      <c r="A26" t="s">
        <v>111</v>
      </c>
      <c r="J26" s="20">
        <v>3</v>
      </c>
      <c r="K26" s="20" t="s">
        <v>150</v>
      </c>
      <c r="L26" s="46">
        <v>7.1</v>
      </c>
      <c r="M26" s="32">
        <f t="shared" si="1"/>
        <v>1702.78256442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6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6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6"/>
      <c r="M35" s="32">
        <f t="shared" si="1"/>
        <v>0</v>
      </c>
    </row>
    <row r="36" spans="10:13" ht="12.75">
      <c r="J36" s="20">
        <v>13</v>
      </c>
      <c r="K36" s="20"/>
      <c r="L36" s="46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3">
        <f>SUM(L24:L36)</f>
        <v>11.022</v>
      </c>
      <c r="M37" s="33">
        <f>SUM(M24:M36)</f>
        <v>2643.3900598644</v>
      </c>
    </row>
    <row r="38" ht="12.75">
      <c r="K38" s="1" t="s">
        <v>55</v>
      </c>
    </row>
    <row r="39" spans="1:13" ht="12.75">
      <c r="A39" s="2" t="s">
        <v>6</v>
      </c>
      <c r="F39" s="11">
        <v>86368.81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86075.98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0.9966095399485069</v>
      </c>
      <c r="J41" s="20">
        <v>1</v>
      </c>
      <c r="K41" s="20" t="s">
        <v>141</v>
      </c>
      <c r="L41" s="25" t="s">
        <v>142</v>
      </c>
      <c r="M41" s="25">
        <f>2*535.75</f>
        <v>1071.5</v>
      </c>
    </row>
    <row r="42" spans="1:13" ht="12.75">
      <c r="A42" s="7" t="s">
        <v>134</v>
      </c>
      <c r="B42" s="7"/>
      <c r="C42" s="7"/>
      <c r="D42" s="7"/>
      <c r="E42" s="7"/>
      <c r="F42" s="5">
        <f>250+200+400+250+105</f>
        <v>1205</v>
      </c>
      <c r="J42" s="20">
        <v>2</v>
      </c>
      <c r="K42" s="20" t="s">
        <v>144</v>
      </c>
      <c r="L42" s="25" t="s">
        <v>142</v>
      </c>
      <c r="M42" s="25">
        <f>2*244.1</f>
        <v>488.2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87280.98</v>
      </c>
      <c r="J43" s="20">
        <v>3</v>
      </c>
      <c r="K43" s="20" t="s">
        <v>146</v>
      </c>
      <c r="L43" s="25" t="s">
        <v>145</v>
      </c>
      <c r="M43" s="25">
        <f>8*0.5</f>
        <v>4</v>
      </c>
    </row>
    <row r="44" spans="10:13" ht="12.75">
      <c r="J44" s="20">
        <v>4</v>
      </c>
      <c r="K44" s="20" t="s">
        <v>147</v>
      </c>
      <c r="L44" s="25" t="s">
        <v>148</v>
      </c>
      <c r="M44" s="25">
        <v>16</v>
      </c>
    </row>
    <row r="45" spans="2:13" ht="12.75">
      <c r="B45" s="1" t="s">
        <v>10</v>
      </c>
      <c r="C45" s="1"/>
      <c r="J45" s="20">
        <v>5</v>
      </c>
      <c r="K45" s="20" t="s">
        <v>149</v>
      </c>
      <c r="L45" s="25" t="s">
        <v>145</v>
      </c>
      <c r="M45" s="25">
        <f>8*1.39</f>
        <v>11.12</v>
      </c>
    </row>
    <row r="46" spans="10:13" ht="12.75">
      <c r="J46" s="20">
        <v>6</v>
      </c>
      <c r="K46" s="20" t="s">
        <v>151</v>
      </c>
      <c r="L46" s="25" t="s">
        <v>152</v>
      </c>
      <c r="M46" s="25">
        <f>10*20</f>
        <v>200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(3931)*1.302</f>
        <v>5118.162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(4236)*1.302</f>
        <v>5515.272</v>
      </c>
      <c r="J49" s="20">
        <v>9</v>
      </c>
      <c r="K49" s="20"/>
      <c r="L49" s="25"/>
      <c r="M49" s="25"/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>
        <v>10</v>
      </c>
      <c r="K50" s="20"/>
      <c r="L50" s="25"/>
      <c r="M50" s="25"/>
    </row>
    <row r="51" spans="1:13" ht="12.75">
      <c r="A51" s="4" t="s">
        <v>27</v>
      </c>
      <c r="F51" s="31">
        <f>F48+F49+F50</f>
        <v>10633.434000000001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0.5</v>
      </c>
      <c r="E54" t="s">
        <v>14</v>
      </c>
      <c r="F54" s="11">
        <f>B54*D54</f>
        <v>308.5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308.5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7" t="s">
        <v>69</v>
      </c>
      <c r="B57" s="47">
        <v>2</v>
      </c>
      <c r="C57" s="47"/>
      <c r="D57" s="48">
        <v>6305</v>
      </c>
      <c r="E57" s="44"/>
      <c r="F57" s="45">
        <f>B57*D57</f>
        <v>12610</v>
      </c>
      <c r="J57" s="20">
        <v>17</v>
      </c>
      <c r="K57" s="20"/>
      <c r="L57" s="25"/>
      <c r="M57" s="25"/>
    </row>
    <row r="58" spans="1:13" ht="12.75">
      <c r="A58" s="62" t="s">
        <v>135</v>
      </c>
      <c r="B58" s="62"/>
      <c r="C58" s="62"/>
      <c r="D58" s="56"/>
      <c r="E58" s="53"/>
      <c r="F58" s="57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3">
        <f>SUM(M41:M59)</f>
        <v>1790.82</v>
      </c>
    </row>
    <row r="61" spans="1:6" ht="12.75">
      <c r="A61" t="s">
        <v>18</v>
      </c>
      <c r="C61">
        <v>295302</v>
      </c>
      <c r="D61">
        <v>222535.4</v>
      </c>
      <c r="E61">
        <v>4305.3</v>
      </c>
      <c r="F61" s="34">
        <f>C61/D61*E61</f>
        <v>5713.085201725208</v>
      </c>
    </row>
    <row r="62" spans="1:6" ht="12.75">
      <c r="A62" t="s">
        <v>19</v>
      </c>
      <c r="F62" s="34">
        <f>M20</f>
        <v>4713.1519848</v>
      </c>
    </row>
    <row r="63" spans="1:6" ht="12.75">
      <c r="A63" t="s">
        <v>20</v>
      </c>
      <c r="F63" s="11">
        <f>M37</f>
        <v>2643.3900598644</v>
      </c>
    </row>
    <row r="64" spans="1:6" ht="12.75">
      <c r="A64" t="s">
        <v>74</v>
      </c>
      <c r="F64" s="5">
        <f>0*600*1.302</f>
        <v>0</v>
      </c>
    </row>
    <row r="65" spans="1:6" ht="12.75">
      <c r="A65" t="s">
        <v>21</v>
      </c>
      <c r="F65" s="11">
        <f>M60</f>
        <v>1790.82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0.23</v>
      </c>
      <c r="E68" t="s">
        <v>14</v>
      </c>
      <c r="F68" s="11">
        <f>B68*D68</f>
        <v>990.219</v>
      </c>
    </row>
    <row r="69" spans="1:7" ht="12.75">
      <c r="A69" s="53" t="s">
        <v>81</v>
      </c>
      <c r="B69" s="53"/>
      <c r="C69" s="53"/>
      <c r="D69" s="58"/>
      <c r="E69" s="53"/>
      <c r="F69" s="58">
        <v>0</v>
      </c>
      <c r="G69" s="53"/>
    </row>
    <row r="70" spans="1:6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15850.666246389606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0.2</v>
      </c>
      <c r="E73" t="s">
        <v>14</v>
      </c>
      <c r="F73" s="11">
        <f>B73*D73</f>
        <v>861.0600000000001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3.37</v>
      </c>
      <c r="E76" t="s">
        <v>14</v>
      </c>
      <c r="F76" s="11">
        <f>B76*D76</f>
        <v>14508.861</v>
      </c>
    </row>
    <row r="77" spans="1:6" ht="12.75">
      <c r="A77" s="4" t="s">
        <v>63</v>
      </c>
      <c r="F77" s="31">
        <f>F73+F76</f>
        <v>15369.921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2.79</v>
      </c>
      <c r="E80" t="s">
        <v>14</v>
      </c>
      <c r="F80" s="11">
        <f>B80*D80</f>
        <v>12011.787</v>
      </c>
    </row>
    <row r="81" spans="1:9" ht="12.75">
      <c r="A81" s="4" t="s">
        <v>66</v>
      </c>
      <c r="B81" s="1"/>
      <c r="F81" s="31">
        <f>SUM(F80)</f>
        <v>12011.787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66784.30824638961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3873.4898782905975</v>
      </c>
    </row>
    <row r="85" spans="1:6" ht="12.75">
      <c r="A85" s="1"/>
      <c r="B85" s="36" t="s">
        <v>131</v>
      </c>
      <c r="C85" s="36"/>
      <c r="D85" s="1"/>
      <c r="E85" s="54"/>
      <c r="F85" s="55">
        <v>11742.66</v>
      </c>
    </row>
    <row r="86" spans="1:6" ht="12.75">
      <c r="A86" s="1"/>
      <c r="B86" s="36" t="s">
        <v>132</v>
      </c>
      <c r="C86" s="36"/>
      <c r="D86" s="1"/>
      <c r="E86" s="54"/>
      <c r="F86" s="55">
        <v>365.92</v>
      </c>
    </row>
    <row r="87" spans="1:6" ht="12.75">
      <c r="A87" s="1"/>
      <c r="B87" s="36" t="s">
        <v>133</v>
      </c>
      <c r="C87" s="36"/>
      <c r="D87" s="1"/>
      <c r="E87" s="54"/>
      <c r="F87" s="55">
        <v>2007.02</v>
      </c>
    </row>
    <row r="88" spans="1:6" ht="13.5">
      <c r="A88" s="12" t="s">
        <v>28</v>
      </c>
      <c r="B88" s="12"/>
      <c r="C88" s="12"/>
      <c r="D88" s="12"/>
      <c r="E88" s="12"/>
      <c r="F88" s="35">
        <f>F83+F84+F85+F86+F87</f>
        <v>84773.39812468021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138</v>
      </c>
    </row>
    <row r="90" spans="1:6" ht="12.75">
      <c r="A90" s="13"/>
      <c r="B90" s="39">
        <v>44805</v>
      </c>
      <c r="C90" s="40">
        <v>64837</v>
      </c>
      <c r="D90" s="42">
        <f>F43</f>
        <v>87280.98</v>
      </c>
      <c r="E90" s="42">
        <f>F88</f>
        <v>84773.39812468021</v>
      </c>
      <c r="F90" s="43">
        <f>C90+D90-E90</f>
        <v>67344.58187531977</v>
      </c>
    </row>
    <row r="92" spans="1:6" ht="13.5" thickBot="1">
      <c r="A92" t="s">
        <v>115</v>
      </c>
      <c r="C92" s="50">
        <v>44805</v>
      </c>
      <c r="D92" s="8" t="s">
        <v>116</v>
      </c>
      <c r="E92" s="50">
        <v>44834</v>
      </c>
      <c r="F92" t="s">
        <v>117</v>
      </c>
    </row>
    <row r="93" spans="1:7" ht="13.5" thickBot="1">
      <c r="A93" t="s">
        <v>118</v>
      </c>
      <c r="F93" s="51">
        <f>E90</f>
        <v>84773.39812468021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2023-01-12T17:23:32Z</cp:lastPrinted>
  <dcterms:created xsi:type="dcterms:W3CDTF">2008-08-18T07:30:19Z</dcterms:created>
  <dcterms:modified xsi:type="dcterms:W3CDTF">2023-01-12T17:23:34Z</dcterms:modified>
  <cp:category/>
  <cp:version/>
  <cp:contentType/>
  <cp:contentStatus/>
</cp:coreProperties>
</file>