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<sst xmlns="http://schemas.openxmlformats.org/spreadsheetml/2006/main" count="27" uniqueCount="27">
  <si>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</si>
  <si>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</si>
  <si>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</si>
  <si>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</si>
  <si>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</si>
  <si>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</si>
  <si>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</si>
  <si>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</si>
  <si>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</si>
  <si>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</si>
  <si>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июль</t>
  </si>
  <si>
    <t>август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</si>
  <si>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</si>
  <si>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</si>
  <si>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</si>
  <si>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</si>
  <si>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</si>
  <si>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</si>
  <si>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</si>
  <si>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</si>
  <si>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</si>
  <si>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>Сводная ведомость доходов и расходов за 2022 год по ул. Белякова д.19</t>
  </si>
  <si>
    <t>на 01.01.22</t>
  </si>
  <si>
    <t>март-апрель</t>
  </si>
  <si>
    <t>январь-февраль</t>
  </si>
  <si>
    <t>сентябрь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</si>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</sst>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14.625" style="0" customWidth="1"/>
    <col min="2" max="2" width="8.625" style="0" customWidth="1"/>
    <col min="3" max="3" width="8.25390625" style="0" customWidth="1"/>
    <col min="4" max="4" width="10.00390625" style="0" customWidth="1"/>
    <col min="7" max="7" width="6.125" style="0" customWidth="1"/>
    <col min="8" max="8" width="11.125" style="0" customWidth="1"/>
    <col min="9" max="9" width="10.25390625" style="0" customWidth="1"/>
  </cols>
  <sheetData>
    <row r="2" spans="3:10" ht="12.75">
      <c r="C2" s="1"/>
      <c r="D2" s="1" t="s">
        <v>21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0" t="s">
        <v>14</v>
      </c>
      <c r="B6" s="13" t="s">
        <v>0</v>
      </c>
      <c r="C6" s="13" t="s">
        <v>1</v>
      </c>
      <c r="D6" s="13" t="s">
        <v>2</v>
      </c>
      <c r="E6" s="19" t="s">
        <v>7</v>
      </c>
      <c r="F6" s="20"/>
      <c r="G6" s="21"/>
      <c r="H6" s="8"/>
      <c r="I6" s="16" t="s">
        <v>18</v>
      </c>
      <c r="J6" s="16" t="s">
        <v>6</v>
      </c>
      <c r="K6" s="16" t="s">
        <v>8</v>
      </c>
      <c r="L6" s="16" t="s">
        <v>9</v>
      </c>
      <c r="M6" s="16" t="s">
        <v>15</v>
      </c>
      <c r="N6" s="30" t="s">
        <v>19</v>
      </c>
    </row>
    <row r="7" spans="1:14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13</v>
      </c>
      <c r="H7" s="22" t="s">
        <v>5</v>
      </c>
      <c r="I7" s="28"/>
      <c r="J7" s="17"/>
      <c r="K7" s="17"/>
      <c r="L7" s="17"/>
      <c r="M7" s="17"/>
      <c r="N7" s="31"/>
    </row>
    <row r="8" spans="1:14" ht="12.75">
      <c r="A8" s="11"/>
      <c r="B8" s="14"/>
      <c r="C8" s="14"/>
      <c r="D8" s="14"/>
      <c r="E8" s="23"/>
      <c r="F8" s="23"/>
      <c r="G8" s="26"/>
      <c r="H8" s="23"/>
      <c r="I8" s="28"/>
      <c r="J8" s="17"/>
      <c r="K8" s="17"/>
      <c r="L8" s="17"/>
      <c r="M8" s="17"/>
      <c r="N8" s="31"/>
    </row>
    <row r="9" spans="1:14" ht="12.75">
      <c r="A9" s="12"/>
      <c r="B9" s="15"/>
      <c r="C9" s="15"/>
      <c r="D9" s="15"/>
      <c r="E9" s="24"/>
      <c r="F9" s="24"/>
      <c r="G9" s="27"/>
      <c r="H9" s="24"/>
      <c r="I9" s="29"/>
      <c r="J9" s="18"/>
      <c r="K9" s="18"/>
      <c r="L9" s="18"/>
      <c r="M9" s="18"/>
      <c r="N9" s="31"/>
    </row>
    <row r="10" spans="1:14" ht="12.75">
      <c r="A10" s="2" t="s">
        <v>22</v>
      </c>
      <c r="B10" s="3"/>
      <c r="C10" s="3"/>
      <c r="D10" s="3">
        <v>166851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24</v>
      </c>
      <c r="B11" s="3">
        <v>89672</v>
      </c>
      <c r="C11" s="3">
        <v>69980</v>
      </c>
      <c r="D11" s="3">
        <f>D10+B11-C11</f>
        <v>186543</v>
      </c>
      <c r="E11" s="3">
        <v>17070.52</v>
      </c>
      <c r="F11" s="3">
        <v>4657.25</v>
      </c>
      <c r="G11" s="3">
        <v>0</v>
      </c>
      <c r="H11" s="3">
        <v>0</v>
      </c>
      <c r="I11" s="3">
        <f>2750+556.48+2897.54</f>
        <v>6204.02</v>
      </c>
      <c r="J11" s="3">
        <v>15337.37</v>
      </c>
      <c r="K11" s="3">
        <v>8701.4</v>
      </c>
      <c r="L11" s="3">
        <v>14512.81</v>
      </c>
      <c r="M11" s="3">
        <v>3496.2</v>
      </c>
      <c r="N11" s="3"/>
      <c r="O11">
        <f aca="true" t="shared" si="0" ref="O11:O18">E11+F11+G11+H11+I11+J11+K11+L11+M11</f>
        <v>69979.57</v>
      </c>
    </row>
    <row r="12" spans="1:15" ht="12.75">
      <c r="A12" s="2" t="s">
        <v>23</v>
      </c>
      <c r="B12" s="3">
        <v>96615</v>
      </c>
      <c r="C12" s="3">
        <v>76453</v>
      </c>
      <c r="D12" s="3">
        <f aca="true" t="shared" si="1" ref="D12:D19">D11+B12-C12</f>
        <v>206705</v>
      </c>
      <c r="E12" s="3">
        <v>17070.52</v>
      </c>
      <c r="F12" s="3">
        <v>4657.25</v>
      </c>
      <c r="G12" s="3">
        <v>0</v>
      </c>
      <c r="H12" s="3">
        <v>412.05</v>
      </c>
      <c r="I12" s="3">
        <f>6918.96+556.48+2897.54</f>
        <v>10372.98</v>
      </c>
      <c r="J12" s="3">
        <v>16003.56</v>
      </c>
      <c r="K12" s="3">
        <v>9235.42</v>
      </c>
      <c r="L12" s="3">
        <v>15078.24</v>
      </c>
      <c r="M12" s="3">
        <v>3622.51</v>
      </c>
      <c r="N12" s="3"/>
      <c r="O12">
        <f t="shared" si="0"/>
        <v>76452.53</v>
      </c>
    </row>
    <row r="13" spans="1:15" ht="12.75">
      <c r="A13" s="2" t="s">
        <v>16</v>
      </c>
      <c r="B13" s="3">
        <v>45227</v>
      </c>
      <c r="C13" s="3">
        <v>48808</v>
      </c>
      <c r="D13" s="3">
        <f t="shared" si="1"/>
        <v>203124</v>
      </c>
      <c r="E13" s="3">
        <v>17070.52</v>
      </c>
      <c r="F13" s="3">
        <v>4657.25</v>
      </c>
      <c r="G13" s="3">
        <v>0</v>
      </c>
      <c r="H13" s="3">
        <v>0</v>
      </c>
      <c r="I13" s="3">
        <f>253.21+1727.01</f>
        <v>1980.22</v>
      </c>
      <c r="J13" s="3">
        <v>9496.57</v>
      </c>
      <c r="K13" s="3">
        <v>5465.86</v>
      </c>
      <c r="L13" s="3">
        <v>7570.53</v>
      </c>
      <c r="M13" s="3">
        <v>2567.12</v>
      </c>
      <c r="N13" s="3"/>
      <c r="O13">
        <f t="shared" si="0"/>
        <v>48808.07</v>
      </c>
    </row>
    <row r="14" spans="1:15" ht="12.75">
      <c r="A14" s="2" t="s">
        <v>17</v>
      </c>
      <c r="B14" s="3">
        <v>45264</v>
      </c>
      <c r="C14" s="3">
        <v>30611</v>
      </c>
      <c r="D14" s="3">
        <f>D13+B14-C14</f>
        <v>217777</v>
      </c>
      <c r="E14" s="3">
        <v>7.81</v>
      </c>
      <c r="F14" s="3">
        <v>22.13</v>
      </c>
      <c r="G14" s="3">
        <v>0</v>
      </c>
      <c r="H14" s="3">
        <v>412.05</v>
      </c>
      <c r="I14" s="3">
        <f>278.24+1448.77</f>
        <v>1727.01</v>
      </c>
      <c r="J14" s="3">
        <v>13444.81</v>
      </c>
      <c r="K14" s="3">
        <v>5371.62</v>
      </c>
      <c r="L14" s="6">
        <v>8041.73</v>
      </c>
      <c r="M14" s="3">
        <v>1583.41</v>
      </c>
      <c r="N14" s="3"/>
      <c r="O14">
        <f t="shared" si="0"/>
        <v>30610.57</v>
      </c>
    </row>
    <row r="15" spans="1:15" ht="12.75">
      <c r="A15" s="2" t="s">
        <v>10</v>
      </c>
      <c r="B15" s="3">
        <v>64793</v>
      </c>
      <c r="C15" s="3">
        <v>37395</v>
      </c>
      <c r="D15" s="3">
        <f t="shared" si="1"/>
        <v>245175</v>
      </c>
      <c r="E15" s="3">
        <v>9738.96</v>
      </c>
      <c r="F15" s="3">
        <v>2385.26</v>
      </c>
      <c r="G15" s="3">
        <v>0</v>
      </c>
      <c r="H15" s="3">
        <v>0</v>
      </c>
      <c r="I15" s="3">
        <f>294.51+1505.27</f>
        <v>1799.78</v>
      </c>
      <c r="J15" s="3">
        <v>8765.98</v>
      </c>
      <c r="K15" s="3">
        <v>4586.3</v>
      </c>
      <c r="L15" s="6">
        <v>8167.38</v>
      </c>
      <c r="M15" s="3">
        <v>1951.35</v>
      </c>
      <c r="N15" s="3"/>
      <c r="O15">
        <f t="shared" si="0"/>
        <v>37395.009999999995</v>
      </c>
    </row>
    <row r="16" spans="1:15" ht="12.75">
      <c r="A16" s="2" t="s">
        <v>11</v>
      </c>
      <c r="B16" s="6">
        <v>56150</v>
      </c>
      <c r="C16" s="6">
        <v>41359</v>
      </c>
      <c r="D16" s="3">
        <f t="shared" si="1"/>
        <v>259966</v>
      </c>
      <c r="E16" s="3">
        <v>9371.8</v>
      </c>
      <c r="F16" s="3">
        <v>2385.26</v>
      </c>
      <c r="G16" s="3">
        <v>0</v>
      </c>
      <c r="H16" s="3">
        <v>0</v>
      </c>
      <c r="I16" s="3">
        <f>294.51+1505.27</f>
        <v>1799.78</v>
      </c>
      <c r="J16" s="6">
        <v>12157.65</v>
      </c>
      <c r="K16" s="6">
        <v>4680.54</v>
      </c>
      <c r="L16" s="6">
        <v>8795.64</v>
      </c>
      <c r="M16" s="6">
        <v>2168.67</v>
      </c>
      <c r="N16" s="6"/>
      <c r="O16">
        <f t="shared" si="0"/>
        <v>41359.34</v>
      </c>
    </row>
    <row r="17" spans="1:15" ht="12.75">
      <c r="A17" s="2" t="s">
        <v>25</v>
      </c>
      <c r="B17" s="6">
        <v>49035</v>
      </c>
      <c r="C17" s="6">
        <v>58701</v>
      </c>
      <c r="D17" s="3">
        <f t="shared" si="1"/>
        <v>250300</v>
      </c>
      <c r="E17" s="3">
        <v>9524.13</v>
      </c>
      <c r="F17" s="3">
        <v>2385.26</v>
      </c>
      <c r="G17" s="3">
        <v>0</v>
      </c>
      <c r="H17" s="3">
        <v>41.21</v>
      </c>
      <c r="I17" s="3">
        <f>5270.58+294.51+1505.27</f>
        <v>7070.360000000001</v>
      </c>
      <c r="J17" s="6">
        <v>16871.02</v>
      </c>
      <c r="K17" s="6">
        <v>11214.44</v>
      </c>
      <c r="L17" s="6">
        <v>8764.23</v>
      </c>
      <c r="M17" s="6">
        <v>2830.42</v>
      </c>
      <c r="N17" s="6"/>
      <c r="O17">
        <f t="shared" si="0"/>
        <v>58701.06999999999</v>
      </c>
    </row>
    <row r="18" spans="1:15" ht="12.75">
      <c r="A18" s="2" t="s">
        <v>26</v>
      </c>
      <c r="B18" s="6">
        <v>65217</v>
      </c>
      <c r="C18" s="6">
        <v>53858</v>
      </c>
      <c r="D18" s="3">
        <f t="shared" si="1"/>
        <v>261659</v>
      </c>
      <c r="E18" s="3">
        <v>10695.93</v>
      </c>
      <c r="F18" s="3">
        <v>2385.26</v>
      </c>
      <c r="G18" s="3">
        <v>0</v>
      </c>
      <c r="H18" s="3">
        <v>370.85</v>
      </c>
      <c r="I18" s="3">
        <f>8720.22+294.51+1505.27</f>
        <v>10520</v>
      </c>
      <c r="J18" s="6">
        <v>12777.84</v>
      </c>
      <c r="K18" s="6">
        <v>5245.97</v>
      </c>
      <c r="L18" s="6">
        <v>9486.73</v>
      </c>
      <c r="M18" s="6">
        <v>2375.83</v>
      </c>
      <c r="N18" s="6"/>
      <c r="O18">
        <f t="shared" si="0"/>
        <v>53858.41</v>
      </c>
    </row>
    <row r="19" spans="1:15" ht="27" customHeight="1">
      <c r="A19" s="9" t="s">
        <v>20</v>
      </c>
      <c r="B19" s="6">
        <v>102795</v>
      </c>
      <c r="C19" s="6">
        <v>94424</v>
      </c>
      <c r="D19" s="3">
        <f t="shared" si="1"/>
        <v>270030</v>
      </c>
      <c r="E19" s="3">
        <v>10695.93</v>
      </c>
      <c r="F19" s="3">
        <v>2385.26</v>
      </c>
      <c r="G19" s="3">
        <v>2544.45</v>
      </c>
      <c r="H19" s="6">
        <v>412.05</v>
      </c>
      <c r="I19" s="3">
        <f>11901.12+595.31+3141.69</f>
        <v>15638.12</v>
      </c>
      <c r="J19" s="6">
        <v>17623.29</v>
      </c>
      <c r="K19" s="6">
        <v>17497.04</v>
      </c>
      <c r="L19" s="6">
        <v>16648.89</v>
      </c>
      <c r="M19" s="6">
        <v>4319.06</v>
      </c>
      <c r="N19" s="7">
        <v>6659.56</v>
      </c>
      <c r="O19">
        <f>E19+F19+G19+H19+I19+J19+K19+L19+M19+N19</f>
        <v>94423.65</v>
      </c>
    </row>
    <row r="20" spans="1:15" ht="12.75">
      <c r="A20" s="5" t="s">
        <v>12</v>
      </c>
      <c r="B20" s="5">
        <f>SUM(B11:B19)</f>
        <v>614768</v>
      </c>
      <c r="C20" s="5">
        <f>SUM(C11:C19)</f>
        <v>511589</v>
      </c>
      <c r="D20" s="5"/>
      <c r="E20" s="5">
        <f aca="true" t="shared" si="2" ref="E20:M20">SUM(E11:E19)</f>
        <v>101246.12</v>
      </c>
      <c r="F20" s="5">
        <f t="shared" si="2"/>
        <v>25920.180000000008</v>
      </c>
      <c r="G20" s="5">
        <f t="shared" si="2"/>
        <v>2544.45</v>
      </c>
      <c r="H20" s="5">
        <f t="shared" si="2"/>
        <v>1648.21</v>
      </c>
      <c r="I20" s="5">
        <f t="shared" si="2"/>
        <v>57112.27</v>
      </c>
      <c r="J20" s="5">
        <f t="shared" si="2"/>
        <v>122478.09</v>
      </c>
      <c r="K20" s="5">
        <f t="shared" si="2"/>
        <v>71998.59</v>
      </c>
      <c r="L20" s="5">
        <f t="shared" si="2"/>
        <v>97066.18</v>
      </c>
      <c r="M20" s="5">
        <f t="shared" si="2"/>
        <v>24914.570000000003</v>
      </c>
      <c r="N20" s="5">
        <f>N19</f>
        <v>6659.56</v>
      </c>
      <c r="O20">
        <f>E20+F20+G20+H20+I20+J20+K20+L20+M20+N20</f>
        <v>511588.2199999999</v>
      </c>
    </row>
  </sheetData>
  <sheetProtection/>
  <mergeCells count="15">
    <mergeCell ref="L6:L9"/>
    <mergeCell ref="M6:M9"/>
    <mergeCell ref="H7:H9"/>
    <mergeCell ref="I6:I9"/>
    <mergeCell ref="J6:J9"/>
    <mergeCell ref="N6:N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2021-03-28T06:57:00Z</cp:lastPrinted>
  <dcterms:created xsi:type="dcterms:W3CDTF">2012-09-02T06:37:17Z</dcterms:created>
  <dcterms:modified xsi:type="dcterms:W3CDTF">2023-03-22T08:02:50Z</dcterms:modified>
  <cp:category/>
  <cp:version/>
  <cp:contentType/>
  <cp:contentStatus/>
</cp:coreProperties>
</file>