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<sst xmlns="http://schemas.openxmlformats.org/spreadsheetml/2006/main" count="166" uniqueCount="142">
  <si>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</si>
  <si>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</si>
  <si>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</si>
  <si>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</si>
  <si>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</si>
  <si>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</si>
  <si>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</si>
  <si>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</si>
  <si>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</si>
  <si>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</si>
  <si>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</si>
  <si>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</si>
  <si>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</si>
  <si>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</si>
  <si>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</si>
  <si>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</si>
  <si>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</si>
  <si>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</si>
  <si>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</si>
  <si>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</si>
  <si>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</si>
  <si>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</si>
  <si>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</si>
  <si>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</si>
  <si>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</si>
  <si>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</si>
  <si>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</si>
  <si>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</si>
  <si>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</si>
  <si>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</si>
  <si>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</si>
  <si>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</si>
  <si>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</si>
  <si>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</si>
  <si>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</si>
  <si>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</si>
  <si>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</si>
  <si>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</si>
  <si>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</si>
  <si>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</si>
  <si>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</si>
  <si>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</si>
  <si>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</si>
  <si>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</si>
  <si>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</si>
  <si>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</si>
  <si>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</si>
  <si>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</si>
  <si>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</si>
  <si>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</si>
  <si>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</si>
  <si>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</si>
  <si>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</si>
  <si>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</si>
  <si>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</si>
  <si>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</si>
  <si>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</si>
  <si>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</si>
  <si>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</si>
  <si>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</si>
  <si>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</si>
  <si>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</si>
  <si>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</si>
  <si>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</si>
  <si>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</si>
  <si>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</si>
  <si>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</si>
  <si>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</si>
  <si>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</si>
  <si>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</si>
  <si>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</si>
  <si>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</si>
  <si>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</si>
  <si>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</si>
  <si>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</si>
  <si>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</si>
  <si>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</si>
  <si>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</si>
  <si>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</si>
  <si>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</si>
  <si>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</si>
  <si>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</si>
  <si>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</si>
  <si>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</si>
  <si>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</si>
  <si>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</si>
  <si>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</si>
  <si>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</si>
  <si>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</si>
  <si>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</si>
  <si>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</si>
  <si>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</si>
  <si>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</si>
  <si>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</si>
  <si>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</si>
  <si>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</si>
  <si>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</si>
  <si>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</si>
  <si>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</si>
  <si>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</si>
  <si>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</si>
  <si>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</si>
  <si>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</si>
  <si>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</si>
  <si>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</si>
  <si>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</si>
  <si>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</si>
  <si>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</si>
  <si>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</si>
  <si>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</si>
  <si>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</si>
  <si>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</si>
  <si>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</si>
  <si>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</si>
  <si>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</si>
  <si>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</si>
  <si>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</si>
  <si>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</si>
  <si>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</si>
  <si>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</si>
  <si>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</si>
  <si>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</si>
  <si>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</si>
  <si>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</si>
  <si>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</si>
  <si>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</si>
  <si>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</si>
  <si>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</si>
  <si>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</si>
  <si>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</si>
  <si>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</si>
  <si>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</si>
  <si>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2021г.</t>
  </si>
  <si>
    <t>за   январь-февраль  2022 г.</t>
  </si>
  <si>
    <t>ост.на 01.03</t>
  </si>
  <si>
    <t xml:space="preserve">смена замка (1шт) </t>
  </si>
  <si>
    <t xml:space="preserve">смена ламп (3шт) </t>
  </si>
  <si>
    <t>лампа</t>
  </si>
  <si>
    <t>3шт</t>
  </si>
  <si>
    <t xml:space="preserve">смена ламп (4шт) </t>
  </si>
  <si>
    <t>4шт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</si>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</sst>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1.2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141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2.66</v>
      </c>
      <c r="M6" s="45">
        <f>L6*160.174*1.302</f>
        <v>554.7338176800001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5">
        <f t="shared" si="0"/>
        <v>1678.7997114000002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29.76</v>
      </c>
      <c r="M20" s="33">
        <f>SUM(M6:M19)</f>
        <v>6206.345268480001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5">
        <v>1.07</v>
      </c>
      <c r="M24" s="32">
        <f aca="true" t="shared" si="1" ref="M24:M29">L24*160.174*1.302*1.15</f>
        <v>256.61652731400005</v>
      </c>
    </row>
    <row r="25" spans="1:13" ht="12.75">
      <c r="A25" t="s">
        <v>106</v>
      </c>
      <c r="J25" s="20">
        <v>2</v>
      </c>
      <c r="K25" s="20" t="s">
        <v>136</v>
      </c>
      <c r="L25" s="25">
        <v>0.21</v>
      </c>
      <c r="M25" s="32">
        <f t="shared" si="1"/>
        <v>50.363991342000006</v>
      </c>
    </row>
    <row r="26" spans="1:13" ht="12.75">
      <c r="A26" t="s">
        <v>107</v>
      </c>
      <c r="J26" s="20">
        <v>3</v>
      </c>
      <c r="K26" s="20" t="s">
        <v>139</v>
      </c>
      <c r="L26" s="45">
        <f>4*0.07</f>
        <v>0.28</v>
      </c>
      <c r="M26" s="32">
        <f t="shared" si="1"/>
        <v>67.15198845600001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1.56</v>
      </c>
      <c r="M30" s="33">
        <f>SUM(M24:M29)</f>
        <v>374.1325071120001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f>3*11.4</f>
        <v>34.2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137</v>
      </c>
      <c r="L35" s="25" t="s">
        <v>140</v>
      </c>
      <c r="M35" s="25">
        <f>4*11.4</f>
        <v>45.6</v>
      </c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125192.13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101194.68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0.8083150274701771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103514.79999999999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(6396.08+6715.84)*1.302</f>
        <v>17071.71984</v>
      </c>
      <c r="J48" s="20"/>
      <c r="K48" s="20"/>
      <c r="L48" s="30" t="s">
        <v>64</v>
      </c>
      <c r="M48" s="33">
        <f>SUM(M34:M47)</f>
        <v>79.80000000000001</v>
      </c>
    </row>
    <row r="49" spans="1:6" ht="12.75">
      <c r="A49" s="6" t="s">
        <v>15</v>
      </c>
      <c r="F49" s="11">
        <f>(2727+2863)*1.302</f>
        <v>7278.18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24349.899840000002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575588</v>
      </c>
      <c r="D57">
        <v>224780.8</v>
      </c>
      <c r="E57">
        <v>3473</v>
      </c>
      <c r="F57" s="34">
        <f>C57/D57*E57</f>
        <v>8893.184489066683</v>
      </c>
    </row>
    <row r="58" spans="1:6" ht="12.75">
      <c r="A58" t="s">
        <v>20</v>
      </c>
      <c r="F58" s="34">
        <f>M20</f>
        <v>6206.345268480001</v>
      </c>
    </row>
    <row r="59" spans="1:6" ht="12.75">
      <c r="A59" t="s">
        <v>21</v>
      </c>
      <c r="F59" s="11">
        <f>M30</f>
        <v>374.1325071120001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M48</f>
        <v>79.80000000000001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0.71</v>
      </c>
      <c r="E64" t="s">
        <v>14</v>
      </c>
      <c r="F64" s="11">
        <f>B64*D64</f>
        <v>2465.83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18019.292264658685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0.39</v>
      </c>
      <c r="E69" t="s">
        <v>14</v>
      </c>
      <c r="F69" s="11">
        <f>B69*D69</f>
        <v>1354.47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2.38</v>
      </c>
      <c r="E72" t="s">
        <v>14</v>
      </c>
      <c r="F72" s="11">
        <f>B72*D72</f>
        <v>8265.74</v>
      </c>
    </row>
    <row r="73" spans="1:6" ht="12.75">
      <c r="A73" s="4" t="s">
        <v>29</v>
      </c>
      <c r="F73" s="31">
        <f>F69+F72</f>
        <v>9620.21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4.62</v>
      </c>
      <c r="E76" t="s">
        <v>14</v>
      </c>
      <c r="F76" s="11">
        <f>B76*D76</f>
        <v>16045.26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16045.26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68034.66210465868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3946.0104020702033</v>
      </c>
    </row>
    <row r="81" spans="1:6" ht="12.75">
      <c r="A81" s="1"/>
      <c r="B81" s="35" t="s">
        <v>128</v>
      </c>
      <c r="C81" s="35"/>
      <c r="D81" s="1"/>
      <c r="E81" s="52"/>
      <c r="F81" s="53">
        <f>2999*2</f>
        <v>5998</v>
      </c>
    </row>
    <row r="82" spans="1:6" ht="12.75">
      <c r="A82" s="1"/>
      <c r="B82" s="35" t="s">
        <v>129</v>
      </c>
      <c r="C82" s="35"/>
      <c r="D82" s="1"/>
      <c r="E82" s="52"/>
      <c r="F82" s="53">
        <f>2*395.62</f>
        <v>791.24</v>
      </c>
    </row>
    <row r="83" spans="1:6" ht="12.75">
      <c r="A83" s="1"/>
      <c r="B83" s="35" t="s">
        <v>130</v>
      </c>
      <c r="C83" s="35"/>
      <c r="D83" s="1"/>
      <c r="E83" s="52"/>
      <c r="F83" s="53">
        <f>2*2221.45</f>
        <v>4442.9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83212.81250672888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</row>
    <row r="86" spans="1:6" ht="12.75">
      <c r="A86" s="13"/>
      <c r="B86" s="38">
        <v>44562</v>
      </c>
      <c r="C86" s="39">
        <v>-216015</v>
      </c>
      <c r="D86" s="42">
        <f>F43</f>
        <v>103514.79999999999</v>
      </c>
      <c r="E86" s="42">
        <f>F84</f>
        <v>83212.81250672888</v>
      </c>
      <c r="F86" s="43">
        <f>C86+D86-E86</f>
        <v>-195713.01250672888</v>
      </c>
    </row>
    <row r="88" spans="1:6" ht="13.5" thickBot="1">
      <c r="A88" t="s">
        <v>111</v>
      </c>
      <c r="C88" s="48">
        <v>44562</v>
      </c>
      <c r="D88" s="8" t="s">
        <v>112</v>
      </c>
      <c r="E88" s="48">
        <v>44620</v>
      </c>
      <c r="F88" t="s">
        <v>113</v>
      </c>
    </row>
    <row r="89" spans="1:7" ht="13.5" thickBot="1">
      <c r="A89" t="s">
        <v>114</v>
      </c>
      <c r="F89" s="49">
        <f>E86</f>
        <v>83212.81250672888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2022-04-28T13:45:54Z</dcterms:modified>
  <cp:category/>
  <cp:version/>
  <cp:contentType/>
  <cp:contentStatus/>
</cp:coreProperties>
</file>