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<sst xmlns="http://schemas.openxmlformats.org/spreadsheetml/2006/main" count="171" uniqueCount="146">
  <si>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</si>
  <si>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</si>
  <si>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</si>
  <si>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</si>
  <si>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</si>
  <si>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</si>
  <si>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</si>
  <si>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</si>
  <si>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</si>
  <si>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</si>
  <si>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</si>
  <si>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</si>
  <si>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</si>
  <si>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</si>
  <si>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</si>
  <si>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</si>
  <si>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</si>
  <si>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</si>
  <si>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</si>
  <si>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</si>
  <si>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</si>
  <si>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</si>
  <si>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</si>
  <si>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</si>
  <si>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</si>
  <si>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</si>
  <si>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</si>
  <si>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</si>
  <si>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</si>
  <si>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</si>
  <si>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</si>
  <si>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</si>
  <si>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</si>
  <si>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</si>
  <si>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</si>
  <si>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</si>
  <si>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</si>
  <si>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</si>
  <si>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</si>
  <si>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</si>
  <si>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</si>
  <si>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</si>
  <si>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</si>
  <si>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</si>
  <si>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</si>
  <si>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</si>
  <si>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</si>
  <si>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</si>
  <si>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</si>
  <si>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</si>
  <si>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</si>
  <si>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</si>
  <si>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</si>
  <si>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</si>
  <si>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</si>
  <si>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</si>
  <si>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</si>
  <si>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</si>
  <si>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</si>
  <si>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</si>
  <si>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</si>
  <si>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</si>
  <si>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</si>
  <si>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</si>
  <si>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</si>
  <si>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</si>
  <si>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</si>
  <si>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</si>
  <si>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</si>
  <si>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</si>
  <si>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</si>
  <si>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</si>
  <si>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</si>
  <si>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</si>
  <si>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</si>
  <si>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</si>
  <si>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</si>
  <si>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</si>
  <si>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</si>
  <si>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</si>
  <si>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</si>
  <si>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</si>
  <si>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</si>
  <si>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</si>
  <si>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</si>
  <si>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</si>
  <si>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</si>
  <si>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</si>
  <si>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</si>
  <si>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</si>
  <si>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</si>
  <si>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</si>
  <si>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</si>
  <si>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</si>
  <si>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</si>
  <si>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</si>
  <si>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</si>
  <si>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</si>
  <si>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</si>
  <si>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</si>
  <si>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</si>
  <si>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</si>
  <si>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</si>
  <si>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</si>
  <si>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</si>
  <si>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</si>
  <si>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</si>
  <si>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</si>
  <si>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</si>
  <si>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</si>
  <si>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</si>
  <si>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</si>
  <si>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</si>
  <si>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</si>
  <si>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</si>
  <si>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</si>
  <si>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</si>
  <si>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</si>
  <si>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</si>
  <si>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</si>
  <si>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</si>
  <si>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</si>
  <si>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</si>
  <si>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</si>
  <si>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</si>
  <si>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</si>
  <si>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</si>
  <si>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</si>
  <si>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</si>
  <si>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</si>
  <si>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</si>
  <si>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</si>
  <si>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сентября</t>
  </si>
  <si>
    <t>ост.на 01.10</t>
  </si>
  <si>
    <t>за   сентябрь  2022 г.</t>
  </si>
  <si>
    <t xml:space="preserve">смена труб д 110 пвх (5шт) </t>
  </si>
  <si>
    <t>труба д 110 пвх 2мп</t>
  </si>
  <si>
    <t>1шт</t>
  </si>
  <si>
    <t>2шт</t>
  </si>
  <si>
    <t>3шт</t>
  </si>
  <si>
    <t>труба д 110 пвх 1мп</t>
  </si>
  <si>
    <t>патрубок 110</t>
  </si>
  <si>
    <t>крестовина 110</t>
  </si>
  <si>
    <t>манжета 110</t>
  </si>
  <si>
    <t>крепление 110</t>
  </si>
  <si>
    <t>ревизка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</si>
</sst>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9</v>
      </c>
      <c r="K2" s="5" t="s">
        <v>134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8</v>
      </c>
      <c r="M14" s="45">
        <f t="shared" si="0"/>
        <v>1668.3723840000002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1.87</v>
      </c>
      <c r="M17" s="45">
        <f t="shared" si="0"/>
        <v>389.98204476000006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16.36</v>
      </c>
      <c r="M20" s="34">
        <f>SUM(M6:M19)</f>
        <v>3411.8215252800005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f>0.05*146.9</f>
        <v>7.345000000000001</v>
      </c>
      <c r="M24" s="33">
        <f aca="true" t="shared" si="1" ref="M24:M38">L24*160.174*1.302*1.15</f>
        <v>1761.5405543190004</v>
      </c>
    </row>
    <row r="25" spans="1:13" ht="12.75">
      <c r="A25" t="s">
        <v>105</v>
      </c>
      <c r="J25" s="20">
        <v>2</v>
      </c>
      <c r="K25" s="20"/>
      <c r="L25" s="45"/>
      <c r="M25" s="33">
        <f t="shared" si="1"/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7.345000000000001</v>
      </c>
      <c r="M39" s="34">
        <f>SUM(M24:M38)</f>
        <v>1761.5405543190004</v>
      </c>
    </row>
    <row r="40" spans="1:11" ht="12.75">
      <c r="A40" s="2" t="s">
        <v>6</v>
      </c>
      <c r="F40" s="11">
        <f>55984.23+2295.28</f>
        <v>58279.51</v>
      </c>
      <c r="K40" s="1" t="s">
        <v>60</v>
      </c>
    </row>
    <row r="41" spans="1:13" ht="12.75">
      <c r="A41" t="s">
        <v>7</v>
      </c>
      <c r="F41" s="5">
        <v>61383.94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1.0532679495761033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v>478.82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62283.94</v>
      </c>
      <c r="J44" s="20">
        <v>2</v>
      </c>
      <c r="K44" s="20" t="s">
        <v>140</v>
      </c>
      <c r="L44" s="25" t="s">
        <v>139</v>
      </c>
      <c r="M44" s="25">
        <f>3*321.82</f>
        <v>965.46</v>
      </c>
    </row>
    <row r="45" spans="10:13" ht="12.75">
      <c r="J45" s="20">
        <v>3</v>
      </c>
      <c r="K45" s="20" t="s">
        <v>141</v>
      </c>
      <c r="L45" s="25" t="s">
        <v>138</v>
      </c>
      <c r="M45" s="25">
        <f>2*137.91</f>
        <v>275.82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137</v>
      </c>
      <c r="M46" s="25">
        <v>257</v>
      </c>
    </row>
    <row r="47" spans="10:13" ht="12.75">
      <c r="J47" s="20">
        <v>5</v>
      </c>
      <c r="K47" s="20" t="s">
        <v>143</v>
      </c>
      <c r="L47" s="25" t="s">
        <v>137</v>
      </c>
      <c r="M47" s="25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139</v>
      </c>
      <c r="M48" s="25">
        <f>3*29</f>
        <v>87</v>
      </c>
    </row>
    <row r="49" spans="1:13" ht="12.75">
      <c r="A49" t="s">
        <v>12</v>
      </c>
      <c r="F49" s="11">
        <f>(6715)*1.302</f>
        <v>8742.93</v>
      </c>
      <c r="J49" s="20">
        <v>7</v>
      </c>
      <c r="K49" s="20" t="s">
        <v>145</v>
      </c>
      <c r="L49" s="25" t="s">
        <v>137</v>
      </c>
      <c r="M49" s="25">
        <v>98</v>
      </c>
    </row>
    <row r="50" spans="1:13" ht="12.75">
      <c r="A50" s="6" t="s">
        <v>15</v>
      </c>
      <c r="F50" s="11">
        <f>(2863)*1.302</f>
        <v>3727.626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12470.556</v>
      </c>
      <c r="J52" s="20">
        <v>10</v>
      </c>
      <c r="K52" s="20"/>
      <c r="L52" s="25"/>
      <c r="M52" s="4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0.05</v>
      </c>
      <c r="E55" t="s">
        <v>14</v>
      </c>
      <c r="F55" s="11">
        <f>B55*D55</f>
        <v>46.760000000000005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46.760000000000005</v>
      </c>
      <c r="J56" s="20">
        <v>14</v>
      </c>
      <c r="K56" s="20"/>
      <c r="L56" s="25"/>
      <c r="M56" s="45"/>
    </row>
    <row r="57" spans="1:13" ht="12.75">
      <c r="A57" s="4" t="s">
        <v>17</v>
      </c>
      <c r="B57" s="4"/>
      <c r="J57" s="20">
        <v>15</v>
      </c>
      <c r="K57" s="20"/>
      <c r="L57" s="25"/>
      <c r="M57" s="45"/>
    </row>
    <row r="58" spans="1:13" ht="12.75">
      <c r="A58" t="s">
        <v>18</v>
      </c>
      <c r="C58" s="46">
        <v>295302</v>
      </c>
      <c r="D58">
        <v>222535.4</v>
      </c>
      <c r="E58">
        <v>3422.5</v>
      </c>
      <c r="F58" s="35">
        <f>C58/D58*E58</f>
        <v>4541.619423246818</v>
      </c>
      <c r="J58" s="20">
        <v>16</v>
      </c>
      <c r="K58" s="20"/>
      <c r="L58" s="25"/>
      <c r="M58" s="45"/>
    </row>
    <row r="59" spans="1:13" ht="12.75">
      <c r="A59" t="s">
        <v>19</v>
      </c>
      <c r="F59" s="35">
        <f>M20</f>
        <v>3411.8215252800005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1761.5405543190004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45"/>
    </row>
    <row r="62" spans="1:13" ht="12.75">
      <c r="A62" t="s">
        <v>21</v>
      </c>
      <c r="F62" s="5">
        <f>M66</f>
        <v>2205.1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0.23</v>
      </c>
      <c r="E65" t="s">
        <v>14</v>
      </c>
      <c r="F65" s="5">
        <f>B65*D65</f>
        <v>787.1750000000001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2205.1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12707.25650284582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</v>
      </c>
      <c r="E70" t="s">
        <v>14</v>
      </c>
      <c r="F70" s="11">
        <f>B70*D70</f>
        <v>684.5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3.37</v>
      </c>
      <c r="E73" t="s">
        <v>14</v>
      </c>
      <c r="F73" s="11">
        <f>B73*D73</f>
        <v>11533.825</v>
      </c>
    </row>
    <row r="74" spans="1:13" ht="12.75">
      <c r="A74" s="4" t="s">
        <v>27</v>
      </c>
      <c r="F74" s="32">
        <f>F70+F73</f>
        <v>12218.325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2.79</v>
      </c>
      <c r="E77" t="s">
        <v>14</v>
      </c>
      <c r="F77" s="5">
        <f>B77*D77</f>
        <v>9548.775</v>
      </c>
    </row>
    <row r="78" spans="1:6" ht="12.75">
      <c r="A78" s="4" t="s">
        <v>30</v>
      </c>
      <c r="F78" s="32">
        <f>SUM(F77)</f>
        <v>9548.775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46991.672502845824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2725.5170051650575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0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629.88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2809.78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53156.84950801088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133</v>
      </c>
    </row>
    <row r="87" spans="1:6" ht="12.75">
      <c r="A87" s="13"/>
      <c r="B87" s="39">
        <v>44805</v>
      </c>
      <c r="C87" s="40">
        <v>-131839</v>
      </c>
      <c r="D87" s="43">
        <f>F44</f>
        <v>62283.94</v>
      </c>
      <c r="E87" s="43">
        <f>F85</f>
        <v>53156.84950801088</v>
      </c>
      <c r="F87" s="44">
        <f>C87+D87-E87</f>
        <v>-122711.90950801087</v>
      </c>
    </row>
    <row r="89" spans="1:6" ht="13.5" thickBot="1">
      <c r="A89" t="s">
        <v>110</v>
      </c>
      <c r="C89" s="48">
        <v>44805</v>
      </c>
      <c r="D89" s="8" t="s">
        <v>111</v>
      </c>
      <c r="E89" s="48">
        <v>44834</v>
      </c>
      <c r="F89" t="s">
        <v>112</v>
      </c>
    </row>
    <row r="90" spans="1:7" ht="13.5" thickBot="1">
      <c r="A90" t="s">
        <v>113</v>
      </c>
      <c r="F90" s="49">
        <f>E87</f>
        <v>53156.84950801088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2023-01-12T16:42:15Z</cp:lastPrinted>
  <dcterms:created xsi:type="dcterms:W3CDTF">2008-08-18T07:30:19Z</dcterms:created>
  <dcterms:modified xsi:type="dcterms:W3CDTF">2023-01-12T16:42:17Z</dcterms:modified>
  <cp:category/>
  <cp:version/>
  <cp:contentType/>
  <cp:contentStatus/>
</cp:coreProperties>
</file>