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<sst xmlns="http://schemas.openxmlformats.org/spreadsheetml/2006/main" count="160" uniqueCount="137">
  <si>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</si>
  <si>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</si>
  <si>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</si>
  <si>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</si>
  <si>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</si>
  <si>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</si>
  <si>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</si>
  <si>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</si>
  <si>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</si>
  <si>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</si>
  <si>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</si>
  <si>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</si>
  <si>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</si>
  <si>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</si>
  <si>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</si>
  <si>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</si>
  <si>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</si>
  <si>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</si>
  <si>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</si>
  <si>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</si>
  <si>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</si>
  <si>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</si>
  <si>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</si>
  <si>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</si>
  <si>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</si>
  <si>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</si>
  <si>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</si>
  <si>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</si>
  <si>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</si>
  <si>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</si>
  <si>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</si>
  <si>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</si>
  <si>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</si>
  <si>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</si>
  <si>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</si>
  <si>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</si>
  <si>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</si>
  <si>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</si>
  <si>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</si>
  <si>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</si>
  <si>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</si>
  <si>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</si>
  <si>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</si>
  <si>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</si>
  <si>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</si>
  <si>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</si>
  <si>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</si>
  <si>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</si>
  <si>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</si>
  <si>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</si>
  <si>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</si>
  <si>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</si>
  <si>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</si>
  <si>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</si>
  <si>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</si>
  <si>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</si>
  <si>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</si>
  <si>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</si>
  <si>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</si>
  <si>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</si>
  <si>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</si>
  <si>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</si>
  <si>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</si>
  <si>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</si>
  <si>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</si>
  <si>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</si>
  <si>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</si>
  <si>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</si>
  <si>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</si>
  <si>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</si>
  <si>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</si>
  <si>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</si>
  <si>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</si>
  <si>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</si>
  <si>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</si>
  <si>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</si>
  <si>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</si>
  <si>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</si>
  <si>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</si>
  <si>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</si>
  <si>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</si>
  <si>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</si>
  <si>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</si>
  <si>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</si>
  <si>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</si>
  <si>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</si>
  <si>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</si>
  <si>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</si>
  <si>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</si>
  <si>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</si>
  <si>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</si>
  <si>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</si>
  <si>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</si>
  <si>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</si>
  <si>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</si>
  <si>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</si>
  <si>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</si>
  <si>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</si>
  <si>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</si>
  <si>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</si>
  <si>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</si>
  <si>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</si>
  <si>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</si>
  <si>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</si>
  <si>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</si>
  <si>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</si>
  <si>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</si>
  <si>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</si>
  <si>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</si>
  <si>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</si>
  <si>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</si>
  <si>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</si>
  <si>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</si>
  <si>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</si>
  <si>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</si>
  <si>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</si>
  <si>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</si>
  <si>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</si>
  <si>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</si>
  <si>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</si>
  <si>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</si>
  <si>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</si>
  <si>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</si>
  <si>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</si>
  <si>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</si>
  <si>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</si>
  <si>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</si>
  <si>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</si>
  <si>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</si>
  <si>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</si>
  <si>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</si>
  <si>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</si>
  <si>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2022 г.</t>
  </si>
  <si>
    <t>сентября</t>
  </si>
  <si>
    <t>ост.на 01.10</t>
  </si>
  <si>
    <t>0</t>
  </si>
  <si>
    <t>за   сентябрь 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</si>
</sst>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F67" sqref="F67"/>
    </sheetView>
  </sheetViews>
  <sheetFormatPr defaultColWidth="9.00390625" defaultRowHeight="12.75"/>
  <cols>
    <col min="1" max="1" width="15.50390625" style="0" customWidth="1"/>
    <col min="3" max="3" width="10.625" style="0" customWidth="1"/>
    <col min="4" max="4" width="11.125" style="0" customWidth="1"/>
    <col min="5" max="5" width="11.00390625" style="0" customWidth="1"/>
    <col min="6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K2" s="5" t="s">
        <v>136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2.71</v>
      </c>
      <c r="M6" s="46">
        <f>L6*160.174*1.302</f>
        <v>565.1611450800001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4.05</v>
      </c>
      <c r="M14" s="46">
        <f t="shared" si="0"/>
        <v>844.6135194000001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135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7.26</v>
      </c>
      <c r="M20" s="34">
        <f>SUM(M6:M19)</f>
        <v>1514.04793848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25"/>
      <c r="M24" s="33">
        <f aca="true" t="shared" si="1" ref="M24:M31">L24*160.174*1.302*1.15</f>
        <v>0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</v>
      </c>
      <c r="M32" s="34">
        <f>SUM(M24:M31)</f>
        <v>0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23903.52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21397.45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0.8951589556684538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5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21752.45</v>
      </c>
      <c r="J44" s="20"/>
      <c r="K44" s="20"/>
      <c r="L44" s="30" t="s">
        <v>64</v>
      </c>
      <c r="M44" s="34">
        <f>SUM(M36:M43)</f>
        <v>0</v>
      </c>
    </row>
    <row r="46" spans="2:3" ht="12.75">
      <c r="B46" s="1" t="s">
        <v>10</v>
      </c>
      <c r="C46" s="1"/>
    </row>
    <row r="48" spans="1:6" ht="12.75">
      <c r="A48" s="4" t="s">
        <v>11</v>
      </c>
      <c r="B48" s="4"/>
      <c r="C48" s="4"/>
      <c r="D48" s="4"/>
      <c r="E48" s="4"/>
      <c r="F48" s="4"/>
    </row>
    <row r="49" spans="1:6" ht="12.75">
      <c r="A49" t="s">
        <v>12</v>
      </c>
      <c r="F49" s="11">
        <f>(9476.46)*1.302</f>
        <v>12338.350919999999</v>
      </c>
    </row>
    <row r="50" spans="1:6" ht="12.75">
      <c r="A50" s="6" t="s">
        <v>79</v>
      </c>
      <c r="F50" s="11">
        <f>(1575)*1.302</f>
        <v>2050.65</v>
      </c>
    </row>
    <row r="51" spans="1:6" ht="12.75">
      <c r="A51" s="55" t="s">
        <v>83</v>
      </c>
      <c r="B51" s="48"/>
      <c r="C51" s="48"/>
      <c r="D51" s="48"/>
      <c r="E51" s="56">
        <v>0</v>
      </c>
      <c r="F51" s="57">
        <f>E51*E33</f>
        <v>0</v>
      </c>
    </row>
    <row r="52" spans="1:6" ht="12.75">
      <c r="A52" s="4" t="s">
        <v>33</v>
      </c>
      <c r="F52" s="32">
        <f>F49+F50+F51</f>
        <v>14389.000919999999</v>
      </c>
    </row>
    <row r="53" ht="12.75">
      <c r="A53" s="4" t="s">
        <v>15</v>
      </c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78</v>
      </c>
      <c r="B55">
        <v>0</v>
      </c>
      <c r="C55" t="s">
        <v>13</v>
      </c>
      <c r="D55" s="5">
        <v>0.05</v>
      </c>
      <c r="E55" t="s">
        <v>14</v>
      </c>
      <c r="F55" s="5">
        <f>B55*D55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295302</v>
      </c>
      <c r="D58">
        <v>222535.4</v>
      </c>
      <c r="E58">
        <v>1537.6</v>
      </c>
      <c r="F58" s="35">
        <f>C58/D58*E58</f>
        <v>2040.378093552756</v>
      </c>
    </row>
    <row r="59" spans="1:6" ht="12.75">
      <c r="A59" t="s">
        <v>19</v>
      </c>
      <c r="F59" s="35">
        <f>M20</f>
        <v>1514.04793848</v>
      </c>
    </row>
    <row r="60" spans="1:6" ht="12.75">
      <c r="A60" t="s">
        <v>20</v>
      </c>
      <c r="F60" s="11">
        <f>M32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M44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0.23</v>
      </c>
      <c r="E65" t="s">
        <v>14</v>
      </c>
      <c r="F65" s="11">
        <f>B65*D65</f>
        <v>361.928</v>
      </c>
    </row>
    <row r="66" spans="1:6" ht="12.75">
      <c r="A66" s="48" t="s">
        <v>74</v>
      </c>
      <c r="B66" s="48"/>
      <c r="C66" s="48"/>
      <c r="D66" s="57"/>
      <c r="E66" s="48"/>
      <c r="F66" s="57">
        <v>4717.8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8634.154032032755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</v>
      </c>
      <c r="E70" t="s">
        <v>14</v>
      </c>
      <c r="F70" s="11">
        <f>B70*D70</f>
        <v>314.72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3.37</v>
      </c>
      <c r="E73" t="s">
        <v>14</v>
      </c>
      <c r="F73" s="11">
        <f>B73*D73</f>
        <v>5303.032</v>
      </c>
    </row>
    <row r="74" spans="1:6" ht="12.75">
      <c r="A74" s="4" t="s">
        <v>28</v>
      </c>
      <c r="F74" s="32">
        <f>F70+F73</f>
        <v>5617.752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2.79</v>
      </c>
      <c r="E77" t="s">
        <v>14</v>
      </c>
      <c r="F77" s="11">
        <f>B77*D77</f>
        <v>4390.344</v>
      </c>
    </row>
    <row r="78" spans="1:6" ht="12.75">
      <c r="A78" s="4" t="s">
        <v>31</v>
      </c>
      <c r="F78" s="32">
        <f>SUM(F77)</f>
        <v>4390.344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2">
        <f>F52+F56+F68+F74+F78+F79</f>
        <v>33031.25095203275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1915.8125552178994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v>1260.24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f>2*188.75</f>
        <v>377.5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3.5">
      <c r="A85" s="12" t="s">
        <v>34</v>
      </c>
      <c r="B85" s="12"/>
      <c r="C85" s="12"/>
      <c r="D85" s="12"/>
      <c r="E85" s="12"/>
      <c r="F85" s="31">
        <f>F80+F81+F82+F83+F84</f>
        <v>36584.80350725065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44805</v>
      </c>
      <c r="C87" s="40">
        <v>-767811</v>
      </c>
      <c r="D87" s="42">
        <f>F44</f>
        <v>21752.45</v>
      </c>
      <c r="E87" s="42">
        <f>F85</f>
        <v>36584.80350725065</v>
      </c>
      <c r="F87" s="43">
        <f>C87+D87-E87</f>
        <v>-782643.3535072507</v>
      </c>
    </row>
    <row r="89" spans="1:6" ht="13.5" thickBot="1">
      <c r="A89" t="s">
        <v>111</v>
      </c>
      <c r="C89" s="50">
        <v>44805</v>
      </c>
      <c r="D89" s="8" t="s">
        <v>112</v>
      </c>
      <c r="E89" s="50">
        <v>44834</v>
      </c>
      <c r="F89" t="s">
        <v>113</v>
      </c>
    </row>
    <row r="90" spans="1:7" ht="13.5" thickBot="1">
      <c r="A90" t="s">
        <v>114</v>
      </c>
      <c r="F90" s="51">
        <f>E87</f>
        <v>36584.80350725065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2023-01-12T17:01:21Z</cp:lastPrinted>
  <dcterms:created xsi:type="dcterms:W3CDTF">2008-08-18T07:30:19Z</dcterms:created>
  <dcterms:modified xsi:type="dcterms:W3CDTF">2023-01-12T17:01:22Z</dcterms:modified>
  <cp:category/>
  <cp:version/>
  <cp:contentType/>
  <cp:contentStatus/>
</cp:coreProperties>
</file>