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<sst xmlns="http://schemas.openxmlformats.org/spreadsheetml/2006/main" count="174" uniqueCount="147">
  <si>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</si>
  <si>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</si>
  <si>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</si>
  <si>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</si>
  <si>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</si>
  <si>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</si>
  <si>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</si>
  <si>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</si>
  <si>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</si>
  <si>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</si>
  <si>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</si>
  <si>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</si>
  <si>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</si>
  <si>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</si>
  <si>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</si>
  <si>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</si>
  <si>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</si>
  <si>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</si>
  <si>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</si>
  <si>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</si>
  <si>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</si>
  <si>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</si>
  <si>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</si>
  <si>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</si>
  <si>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</si>
  <si>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</si>
  <si>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</si>
  <si>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</si>
  <si>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</si>
  <si>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</si>
  <si>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</si>
  <si>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</si>
  <si>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</si>
  <si>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</si>
  <si>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</si>
  <si>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</si>
  <si>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</si>
  <si>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</si>
  <si>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</si>
  <si>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</si>
  <si>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</si>
  <si>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</si>
  <si>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</si>
  <si>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</si>
  <si>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</si>
  <si>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</si>
  <si>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</si>
  <si>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</si>
  <si>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</si>
  <si>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</si>
  <si>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</si>
  <si>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</si>
  <si>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</si>
  <si>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</si>
  <si>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</si>
  <si>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</si>
  <si>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</si>
  <si>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</si>
  <si>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</si>
  <si>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</si>
  <si>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</si>
  <si>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</si>
  <si>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</si>
  <si>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</si>
  <si>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</si>
  <si>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</si>
  <si>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</si>
  <si>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</si>
  <si>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</si>
  <si>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</si>
  <si>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</si>
  <si>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</si>
  <si>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</si>
  <si>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</si>
  <si>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</si>
  <si>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</si>
  <si>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</si>
  <si>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</si>
  <si>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</si>
  <si>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</si>
  <si>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</si>
  <si>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</si>
  <si>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</si>
  <si>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</si>
  <si>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</si>
  <si>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</si>
  <si>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</si>
  <si>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</si>
  <si>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</si>
  <si>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</si>
  <si>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</si>
  <si>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</si>
  <si>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</si>
  <si>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</si>
  <si>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</si>
  <si>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</si>
  <si>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</si>
  <si>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</si>
  <si>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</si>
  <si>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</si>
  <si>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</si>
  <si>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</si>
  <si>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</si>
  <si>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</si>
  <si>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</si>
  <si>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</si>
  <si>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</si>
  <si>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</si>
  <si>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</si>
  <si>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</si>
  <si>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</si>
  <si>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</si>
  <si>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</si>
  <si>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</si>
  <si>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</si>
  <si>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</si>
  <si>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</si>
  <si>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</si>
  <si>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</si>
  <si>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</si>
  <si>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</si>
  <si>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</si>
  <si>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</si>
  <si>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</si>
  <si>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</si>
  <si>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</si>
  <si>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</si>
  <si>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</si>
  <si>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</si>
  <si>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</si>
  <si>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</si>
  <si>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за   январь-февраль  2022 г.</t>
  </si>
  <si>
    <t>ост.на 01.03</t>
  </si>
  <si>
    <t>прочистка канализации</t>
  </si>
  <si>
    <t>смена вентиля д 25 (1шт) подвал</t>
  </si>
  <si>
    <t>сгон 20</t>
  </si>
  <si>
    <t>1шт</t>
  </si>
  <si>
    <t>муфта 20</t>
  </si>
  <si>
    <t>к/гайка 20</t>
  </si>
  <si>
    <t>пробка раб</t>
  </si>
  <si>
    <t>смена замка</t>
  </si>
  <si>
    <t>замок</t>
  </si>
  <si>
    <t>смена ламп (2шт) п-д 2</t>
  </si>
  <si>
    <t>лампа</t>
  </si>
  <si>
    <t>2шт</t>
  </si>
  <si>
    <t>смена ламп (1шт) п-д3</t>
  </si>
  <si>
    <t>февраля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</si>
</sst>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E5" sqref="E5:F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1.2</v>
      </c>
      <c r="K2" s="5" t="s">
        <v>131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146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6.0600000000000005</v>
      </c>
      <c r="M20" s="34">
        <f>SUM(M6:M19)</f>
        <v>1263.7920808800004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133</v>
      </c>
      <c r="L24" s="45">
        <v>4.83</v>
      </c>
      <c r="M24" s="33">
        <f>L24*160.174*1.302*1.15</f>
        <v>1158.371800866</v>
      </c>
    </row>
    <row r="25" spans="1:13" ht="12.75">
      <c r="A25" t="s">
        <v>106</v>
      </c>
      <c r="J25" s="20">
        <v>2</v>
      </c>
      <c r="K25" s="20" t="s">
        <v>134</v>
      </c>
      <c r="L25" s="45">
        <v>1.03</v>
      </c>
      <c r="M25" s="33">
        <f aca="true" t="shared" si="1" ref="M25:M41">L25*160.174*1.302*1.15</f>
        <v>247.02338610599998</v>
      </c>
    </row>
    <row r="26" spans="1:13" ht="12.75">
      <c r="A26" t="s">
        <v>107</v>
      </c>
      <c r="J26" s="20">
        <v>3</v>
      </c>
      <c r="K26" s="20" t="s">
        <v>135</v>
      </c>
      <c r="L26" s="45" t="s">
        <v>136</v>
      </c>
      <c r="M26" s="33">
        <v>33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137</v>
      </c>
      <c r="L27" s="45" t="s">
        <v>136</v>
      </c>
      <c r="M27" s="33">
        <v>33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138</v>
      </c>
      <c r="L28" s="45" t="s">
        <v>136</v>
      </c>
      <c r="M28" s="33">
        <v>23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139</v>
      </c>
      <c r="L29" s="45" t="s">
        <v>136</v>
      </c>
      <c r="M29" s="33">
        <v>60</v>
      </c>
    </row>
    <row r="30" spans="10:13" ht="12.75">
      <c r="J30" s="20">
        <v>7</v>
      </c>
      <c r="K30" s="20" t="s">
        <v>140</v>
      </c>
      <c r="L30" s="45">
        <v>1.07</v>
      </c>
      <c r="M30" s="33">
        <f t="shared" si="1"/>
        <v>256.61652731400005</v>
      </c>
    </row>
    <row r="31" spans="2:13" ht="12.75">
      <c r="B31" t="s">
        <v>0</v>
      </c>
      <c r="J31" s="20">
        <v>8</v>
      </c>
      <c r="K31" s="20" t="s">
        <v>142</v>
      </c>
      <c r="L31" s="25">
        <v>0.14</v>
      </c>
      <c r="M31" s="33">
        <f t="shared" si="1"/>
        <v>33.575994228000006</v>
      </c>
    </row>
    <row r="32" spans="10:13" ht="12.75">
      <c r="J32" s="20">
        <v>9</v>
      </c>
      <c r="K32" s="20" t="s">
        <v>145</v>
      </c>
      <c r="L32" s="25">
        <v>0.071</v>
      </c>
      <c r="M32" s="33">
        <f t="shared" si="1"/>
        <v>17.0278256442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f>213895.85-46.91</f>
        <v>213848.94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5">
        <v>109342.2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0.5113057843541333</v>
      </c>
      <c r="J42" s="20"/>
      <c r="K42" s="30" t="s">
        <v>58</v>
      </c>
      <c r="L42" s="28">
        <f>SUM(L24:L41)</f>
        <v>7.141</v>
      </c>
      <c r="M42" s="34">
        <f>SUM(M24:M41)</f>
        <v>1861.6155341581998</v>
      </c>
    </row>
    <row r="43" spans="1:11" ht="12.75">
      <c r="A43" t="s">
        <v>125</v>
      </c>
      <c r="F43" s="11">
        <f>250+400+250</f>
        <v>900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110242.2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 t="s">
        <v>141</v>
      </c>
      <c r="L46" s="47" t="s">
        <v>136</v>
      </c>
      <c r="M46" s="25">
        <v>275</v>
      </c>
    </row>
    <row r="47" spans="10:13" ht="12.75">
      <c r="J47" s="20">
        <v>2</v>
      </c>
      <c r="K47" s="20" t="s">
        <v>143</v>
      </c>
      <c r="L47" s="25" t="s">
        <v>144</v>
      </c>
      <c r="M47" s="25">
        <f>2*11.4</f>
        <v>22.8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143</v>
      </c>
      <c r="L48" s="25" t="s">
        <v>136</v>
      </c>
      <c r="M48" s="25">
        <v>27.7</v>
      </c>
    </row>
    <row r="49" spans="1:13" ht="12.75">
      <c r="A49" t="s">
        <v>12</v>
      </c>
      <c r="F49" s="11">
        <f>(6396+6715)*1.302</f>
        <v>17070.522</v>
      </c>
      <c r="J49" s="20">
        <v>4</v>
      </c>
      <c r="K49" s="20"/>
      <c r="L49" s="25"/>
      <c r="M49" s="25"/>
    </row>
    <row r="50" spans="1:13" ht="12.75">
      <c r="A50" s="6" t="s">
        <v>15</v>
      </c>
      <c r="F50" s="11">
        <f>(1745+1832)*1.302</f>
        <v>4657.254</v>
      </c>
      <c r="J50" s="20">
        <v>5</v>
      </c>
      <c r="K50" s="20"/>
      <c r="L50" s="25"/>
      <c r="M50" s="25"/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6</v>
      </c>
      <c r="K51" s="20"/>
      <c r="L51" s="25"/>
      <c r="M51" s="25"/>
    </row>
    <row r="52" spans="1:13" ht="12.75">
      <c r="A52" s="4" t="s">
        <v>34</v>
      </c>
      <c r="F52" s="32">
        <f>F49+F50+F51</f>
        <v>21727.776</v>
      </c>
      <c r="J52" s="20">
        <v>7</v>
      </c>
      <c r="K52" s="20"/>
      <c r="L52" s="25"/>
      <c r="M52" s="25"/>
    </row>
    <row r="53" spans="1:13" ht="12.75">
      <c r="A53" s="4" t="s">
        <v>16</v>
      </c>
      <c r="J53" s="20">
        <v>8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4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10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11</v>
      </c>
      <c r="K56" s="20"/>
      <c r="L56" s="25"/>
      <c r="M56" s="25"/>
    </row>
    <row r="57" spans="1:13" ht="12.75">
      <c r="A57" s="4" t="s">
        <v>18</v>
      </c>
      <c r="B57" s="4"/>
      <c r="J57" s="20">
        <v>12</v>
      </c>
      <c r="K57" s="20"/>
      <c r="L57" s="25"/>
      <c r="M57" s="45"/>
    </row>
    <row r="58" spans="1:13" ht="12.75">
      <c r="A58" t="s">
        <v>19</v>
      </c>
      <c r="C58" s="46">
        <v>575588</v>
      </c>
      <c r="D58">
        <v>224780.8</v>
      </c>
      <c r="E58">
        <v>3156.5</v>
      </c>
      <c r="F58" s="35">
        <f>C58/D58*E58</f>
        <v>8082.734477321907</v>
      </c>
      <c r="J58" s="20">
        <v>13</v>
      </c>
      <c r="K58" s="20"/>
      <c r="L58" s="25"/>
      <c r="M58" s="25"/>
    </row>
    <row r="59" spans="1:13" ht="12.75">
      <c r="A59" t="s">
        <v>20</v>
      </c>
      <c r="F59" s="35">
        <f>M20</f>
        <v>1263.7920808800004</v>
      </c>
      <c r="J59" s="20">
        <v>14</v>
      </c>
      <c r="K59" s="20"/>
      <c r="L59" s="25"/>
      <c r="M59" s="45"/>
    </row>
    <row r="60" spans="1:13" ht="12.75">
      <c r="A60" t="s">
        <v>21</v>
      </c>
      <c r="F60" s="11">
        <f>M42</f>
        <v>1861.6155341581998</v>
      </c>
      <c r="J60" s="20">
        <v>15</v>
      </c>
      <c r="K60" s="20"/>
      <c r="L60" s="25"/>
      <c r="M60" s="25"/>
    </row>
    <row r="61" spans="1:13" ht="12.75">
      <c r="A61" t="s">
        <v>73</v>
      </c>
      <c r="F61" s="5">
        <f>3*600*1.302</f>
        <v>2343.6</v>
      </c>
      <c r="J61" s="20">
        <v>16</v>
      </c>
      <c r="K61" s="20"/>
      <c r="L61" s="25"/>
      <c r="M61" s="25"/>
    </row>
    <row r="62" spans="1:13" ht="12.75">
      <c r="A62" t="s">
        <v>22</v>
      </c>
      <c r="F62" s="5">
        <f>M79</f>
        <v>325.5</v>
      </c>
      <c r="J62" s="20">
        <v>17</v>
      </c>
      <c r="K62" s="20"/>
      <c r="L62" s="25"/>
      <c r="M62" s="25"/>
    </row>
    <row r="63" spans="1:13" ht="12.75">
      <c r="A63" t="s">
        <v>23</v>
      </c>
      <c r="F63" s="5"/>
      <c r="J63" s="20">
        <v>18</v>
      </c>
      <c r="K63" s="20"/>
      <c r="L63" s="25"/>
      <c r="M63" s="25"/>
    </row>
    <row r="64" spans="1:13" ht="12.75">
      <c r="A64" t="s">
        <v>24</v>
      </c>
      <c r="F64" s="5"/>
      <c r="J64" s="20">
        <v>19</v>
      </c>
      <c r="K64" s="20"/>
      <c r="L64" s="25"/>
      <c r="M64" s="25"/>
    </row>
    <row r="65" spans="2:13" ht="12.75">
      <c r="B65">
        <v>3156.5</v>
      </c>
      <c r="C65" t="s">
        <v>13</v>
      </c>
      <c r="D65" s="11">
        <v>0.71</v>
      </c>
      <c r="E65" t="s">
        <v>14</v>
      </c>
      <c r="F65" s="5">
        <f>B65*D65</f>
        <v>2241.115</v>
      </c>
      <c r="J65" s="20">
        <v>20</v>
      </c>
      <c r="K65" s="20"/>
      <c r="L65" s="25"/>
      <c r="M65" s="25"/>
    </row>
    <row r="66" spans="1:13" ht="12.75">
      <c r="A66" s="53" t="s">
        <v>78</v>
      </c>
      <c r="B66" s="53"/>
      <c r="C66" s="53"/>
      <c r="D66" s="54"/>
      <c r="E66" s="53"/>
      <c r="F66" s="55">
        <v>0</v>
      </c>
      <c r="J66" s="20">
        <v>21</v>
      </c>
      <c r="K66" s="20"/>
      <c r="L66" s="25"/>
      <c r="M66" s="25"/>
    </row>
    <row r="67" spans="1:13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  <c r="J67" s="20">
        <v>22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16118.357092360107</v>
      </c>
      <c r="J68" s="20">
        <v>23</v>
      </c>
      <c r="K68" s="20"/>
      <c r="L68" s="25"/>
      <c r="M68" s="25"/>
    </row>
    <row r="69" spans="1:13" ht="12.75">
      <c r="A69" s="4" t="s">
        <v>26</v>
      </c>
      <c r="J69" s="20">
        <v>24</v>
      </c>
      <c r="K69" s="20"/>
      <c r="L69" s="25"/>
      <c r="M69" s="25"/>
    </row>
    <row r="70" spans="1:13" ht="12.75">
      <c r="A70" t="s">
        <v>27</v>
      </c>
      <c r="B70">
        <v>3156.5</v>
      </c>
      <c r="C70" s="5" t="s">
        <v>13</v>
      </c>
      <c r="D70" s="5">
        <v>0.39</v>
      </c>
      <c r="E70" t="s">
        <v>14</v>
      </c>
      <c r="F70" s="11">
        <f>B70*D70</f>
        <v>1231.035</v>
      </c>
      <c r="J70" s="20">
        <v>25</v>
      </c>
      <c r="K70" s="20"/>
      <c r="L70" s="25"/>
      <c r="M70" s="25"/>
    </row>
    <row r="71" spans="1:13" ht="12.75">
      <c r="A71" t="s">
        <v>28</v>
      </c>
      <c r="F71" s="5"/>
      <c r="J71" s="20">
        <v>26</v>
      </c>
      <c r="K71" s="20"/>
      <c r="L71" s="25"/>
      <c r="M71" s="25"/>
    </row>
    <row r="72" spans="1:13" ht="12.75">
      <c r="A72" s="7" t="s">
        <v>72</v>
      </c>
      <c r="F72" s="5"/>
      <c r="J72" s="20">
        <v>27</v>
      </c>
      <c r="K72" s="20"/>
      <c r="L72" s="25"/>
      <c r="M72" s="25"/>
    </row>
    <row r="73" spans="2:13" ht="12.75">
      <c r="B73">
        <v>3156.5</v>
      </c>
      <c r="C73" t="s">
        <v>13</v>
      </c>
      <c r="D73" s="11">
        <v>2.38</v>
      </c>
      <c r="E73" t="s">
        <v>14</v>
      </c>
      <c r="F73" s="11">
        <f>B73*D73</f>
        <v>7512.469999999999</v>
      </c>
      <c r="J73" s="20">
        <v>28</v>
      </c>
      <c r="K73" s="20"/>
      <c r="L73" s="25"/>
      <c r="M73" s="25"/>
    </row>
    <row r="74" spans="1:13" ht="12.75">
      <c r="A74" s="4" t="s">
        <v>29</v>
      </c>
      <c r="F74" s="32">
        <f>F70+F73</f>
        <v>8743.505</v>
      </c>
      <c r="J74" s="20">
        <v>29</v>
      </c>
      <c r="K74" s="20"/>
      <c r="L74" s="25"/>
      <c r="M74" s="25"/>
    </row>
    <row r="75" spans="1:13" ht="12.75">
      <c r="A75" s="4" t="s">
        <v>30</v>
      </c>
      <c r="J75" s="20">
        <v>30</v>
      </c>
      <c r="K75" s="20"/>
      <c r="L75" s="25"/>
      <c r="M75" s="25"/>
    </row>
    <row r="76" spans="1:13" ht="12.75">
      <c r="A76" s="7" t="s">
        <v>31</v>
      </c>
      <c r="B76" s="7"/>
      <c r="C76" s="7"/>
      <c r="D76" s="7"/>
      <c r="E76" s="7"/>
      <c r="F76" s="7"/>
      <c r="J76" s="20">
        <v>31</v>
      </c>
      <c r="K76" s="20"/>
      <c r="L76" s="25"/>
      <c r="M76" s="25"/>
    </row>
    <row r="77" spans="2:13" ht="12.75">
      <c r="B77">
        <v>3156.5</v>
      </c>
      <c r="C77" t="s">
        <v>13</v>
      </c>
      <c r="D77" s="11">
        <v>4.62</v>
      </c>
      <c r="E77" t="s">
        <v>14</v>
      </c>
      <c r="F77" s="11">
        <f>B77*D77</f>
        <v>14583.03</v>
      </c>
      <c r="J77" s="20">
        <v>32</v>
      </c>
      <c r="K77" s="20"/>
      <c r="L77" s="25"/>
      <c r="M77" s="25"/>
    </row>
    <row r="78" spans="1:13" ht="12.75">
      <c r="A78" s="4" t="s">
        <v>32</v>
      </c>
      <c r="F78" s="32">
        <f>SUM(F77)</f>
        <v>14583.03</v>
      </c>
      <c r="J78" s="20">
        <v>27</v>
      </c>
      <c r="K78" s="20"/>
      <c r="L78" s="25"/>
      <c r="M78" s="25"/>
    </row>
    <row r="79" spans="1:13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  <c r="J79" s="20"/>
      <c r="K79" s="20"/>
      <c r="L79" s="31" t="s">
        <v>65</v>
      </c>
      <c r="M79" s="28">
        <f>SUM(M46:M78)</f>
        <v>325.5</v>
      </c>
    </row>
    <row r="80" spans="1:6" ht="12.75">
      <c r="A80" s="1" t="s">
        <v>33</v>
      </c>
      <c r="B80" s="1"/>
      <c r="F80" s="32">
        <f>F52+F56+F68+F74+F78+F79</f>
        <v>61172.6680923601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3548.0147493568857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f>1215*2</f>
        <v>2430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f>2*420.44</f>
        <v>840.88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f>2*1883.4</f>
        <v>3766.8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71758.362841717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132</v>
      </c>
    </row>
    <row r="87" spans="1:6" ht="12.75">
      <c r="A87" s="13"/>
      <c r="B87" s="39">
        <v>44562</v>
      </c>
      <c r="C87" s="40">
        <v>-70141</v>
      </c>
      <c r="D87" s="43">
        <f>F44</f>
        <v>110242.2</v>
      </c>
      <c r="E87" s="43">
        <f>F85</f>
        <v>71758.362841717</v>
      </c>
      <c r="F87" s="44">
        <f>C87+D87-E87</f>
        <v>-31657.162841717</v>
      </c>
    </row>
    <row r="89" spans="1:6" ht="13.5" thickBot="1">
      <c r="A89" t="s">
        <v>111</v>
      </c>
      <c r="C89" s="49">
        <v>44562</v>
      </c>
      <c r="D89" s="8" t="s">
        <v>112</v>
      </c>
      <c r="E89" s="49">
        <v>44620</v>
      </c>
      <c r="F89" t="s">
        <v>113</v>
      </c>
    </row>
    <row r="90" spans="1:7" ht="13.5" thickBot="1">
      <c r="A90" t="s">
        <v>114</v>
      </c>
      <c r="F90" s="50">
        <f>E87</f>
        <v>71758.362841717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2017-08-21T12:46:41Z</cp:lastPrinted>
  <dcterms:created xsi:type="dcterms:W3CDTF">2008-08-18T07:30:19Z</dcterms:created>
  <dcterms:modified xsi:type="dcterms:W3CDTF">2022-04-28T13:23:21Z</dcterms:modified>
  <cp:category/>
  <cp:version/>
  <cp:contentType/>
  <cp:contentStatus/>
</cp:coreProperties>
</file>