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<sst xmlns="http://schemas.openxmlformats.org/spreadsheetml/2006/main" count="163" uniqueCount="141">
  <si>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</si>
  <si>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</si>
  <si>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</si>
  <si>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</si>
  <si>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</si>
  <si>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</si>
  <si>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</si>
  <si>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</si>
  <si>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</si>
  <si>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</si>
  <si>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</si>
  <si>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</si>
  <si>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</si>
  <si>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</si>
  <si>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</si>
  <si>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</si>
  <si>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</si>
  <si>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</si>
  <si>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</si>
  <si>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</si>
  <si>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</si>
  <si>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</si>
  <si>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</si>
  <si>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</si>
  <si>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</si>
  <si>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</si>
  <si>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</si>
  <si>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</si>
  <si>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</si>
  <si>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</si>
  <si>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</si>
  <si>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</si>
  <si>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</si>
  <si>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</si>
  <si>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</si>
  <si>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</si>
  <si>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</si>
  <si>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</si>
  <si>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</si>
  <si>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</si>
  <si>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</si>
  <si>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</si>
  <si>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</si>
  <si>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</si>
  <si>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</si>
  <si>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</si>
  <si>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</si>
  <si>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</si>
  <si>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</si>
  <si>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</si>
  <si>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</si>
  <si>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</si>
  <si>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</si>
  <si>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</si>
  <si>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</si>
  <si>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</si>
  <si>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</si>
  <si>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</si>
  <si>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</si>
  <si>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</si>
  <si>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</si>
  <si>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</si>
  <si>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</si>
  <si>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</si>
  <si>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</si>
  <si>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</si>
  <si>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</si>
  <si>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</si>
  <si>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</si>
  <si>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</si>
  <si>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</si>
  <si>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</si>
  <si>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</si>
  <si>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</si>
  <si>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</si>
  <si>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</si>
  <si>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</si>
  <si>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</si>
  <si>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</si>
  <si>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</si>
  <si>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</si>
  <si>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</si>
  <si>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</si>
  <si>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</si>
  <si>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</si>
  <si>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</si>
  <si>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</si>
  <si>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</si>
  <si>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</si>
  <si>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</si>
  <si>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</si>
  <si>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</si>
  <si>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</si>
  <si>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</si>
  <si>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</si>
  <si>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</si>
  <si>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</si>
  <si>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</si>
  <si>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</si>
  <si>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</si>
  <si>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</si>
  <si>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</si>
  <si>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</si>
  <si>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</si>
  <si>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</si>
  <si>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</si>
  <si>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</si>
  <si>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</si>
  <si>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</si>
  <si>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</si>
  <si>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</si>
  <si>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</si>
  <si>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</si>
  <si>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</si>
  <si>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</si>
  <si>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</si>
  <si>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</si>
  <si>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</si>
  <si>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</si>
  <si>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</si>
  <si>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</si>
  <si>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</si>
  <si>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</si>
  <si>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</si>
  <si>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</si>
  <si>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</si>
  <si>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</si>
  <si>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</si>
  <si>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</si>
  <si>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</si>
  <si>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</si>
  <si>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</si>
  <si>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за   январь-февраль  2022 г.</t>
  </si>
  <si>
    <t>ост.на 01.03</t>
  </si>
  <si>
    <t>смена замка</t>
  </si>
  <si>
    <t>замок</t>
  </si>
  <si>
    <t>4шт</t>
  </si>
  <si>
    <t xml:space="preserve">смена ламп (2шт) </t>
  </si>
  <si>
    <t>лампа</t>
  </si>
  <si>
    <t>2шт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</si>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</sst>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E5" sqref="E5:F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1.2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140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L6*160.174*1.302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216.88840992000002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300.30702912000004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2.98</v>
      </c>
      <c r="M20" s="34">
        <f>SUM(M6:M19)</f>
        <v>621.4687130400001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134</v>
      </c>
      <c r="L24" s="48">
        <f>4*1.07</f>
        <v>4.28</v>
      </c>
      <c r="M24" s="33">
        <f>L24*160.174*1.302*1.15</f>
        <v>1026.4661092560002</v>
      </c>
    </row>
    <row r="25" spans="1:13" ht="12.75">
      <c r="A25" t="s">
        <v>106</v>
      </c>
      <c r="J25" s="20">
        <v>2</v>
      </c>
      <c r="K25" s="20" t="s">
        <v>137</v>
      </c>
      <c r="L25" s="48">
        <v>0.14</v>
      </c>
      <c r="M25" s="33">
        <f>L25*160.174*1.302*1.15</f>
        <v>33.575994228000006</v>
      </c>
    </row>
    <row r="26" spans="1:13" ht="12.75">
      <c r="A26" t="s">
        <v>107</v>
      </c>
      <c r="J26" s="20">
        <v>3</v>
      </c>
      <c r="K26" s="20"/>
      <c r="L26" s="48"/>
      <c r="M26" s="33">
        <f aca="true" t="shared" si="1" ref="M26:M34">L26*160.174*1.302*1.15</f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3"/>
      <c r="M29" s="33">
        <f t="shared" si="1"/>
        <v>0</v>
      </c>
    </row>
    <row r="30" spans="10:13" ht="12.75">
      <c r="J30" s="20">
        <v>7</v>
      </c>
      <c r="K30" s="20"/>
      <c r="L30" s="53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3"/>
      <c r="M31" s="33">
        <f t="shared" si="1"/>
        <v>0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34">
        <f>SUM(L24:L34)</f>
        <v>4.42</v>
      </c>
      <c r="M35" s="34">
        <f>SUM(M24:M34)</f>
        <v>1060.042103484</v>
      </c>
    </row>
    <row r="36" spans="1:11" ht="12.75">
      <c r="A36" t="s">
        <v>4</v>
      </c>
      <c r="E36">
        <v>491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135</v>
      </c>
      <c r="L39" s="25" t="s">
        <v>136</v>
      </c>
      <c r="M39" s="25">
        <f>4*275</f>
        <v>1100</v>
      </c>
    </row>
    <row r="40" spans="1:13" ht="12.75">
      <c r="A40" s="2" t="s">
        <v>6</v>
      </c>
      <c r="F40" s="11">
        <v>559710.89</v>
      </c>
      <c r="J40" s="20">
        <v>2</v>
      </c>
      <c r="K40" s="20" t="s">
        <v>138</v>
      </c>
      <c r="L40" s="25" t="s">
        <v>139</v>
      </c>
      <c r="M40" s="25">
        <f>2*27.7</f>
        <v>55.4</v>
      </c>
    </row>
    <row r="41" spans="1:13" ht="12.75">
      <c r="A41" t="s">
        <v>7</v>
      </c>
      <c r="F41" s="5">
        <v>70671.33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0.12626398961077923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71821.33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8"/>
    </row>
    <row r="49" spans="1:13" ht="12.75">
      <c r="A49" t="s">
        <v>12</v>
      </c>
      <c r="F49" s="11">
        <f>(4396+4635)*1.302</f>
        <v>11758.362000000001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(2727+2863)*1.302</f>
        <v>7278.18</v>
      </c>
      <c r="J50" s="20">
        <v>12</v>
      </c>
      <c r="K50" s="20"/>
      <c r="L50" s="25"/>
      <c r="M50" s="25"/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19036.542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5"/>
      <c r="M57" s="25"/>
    </row>
    <row r="58" spans="1:13" ht="12.75">
      <c r="A58" t="s">
        <v>19</v>
      </c>
      <c r="C58" s="49">
        <v>575588</v>
      </c>
      <c r="D58">
        <v>224780.8</v>
      </c>
      <c r="E58">
        <v>2796.4</v>
      </c>
      <c r="F58" s="35">
        <f>C58/D58*E58</f>
        <v>7160.639535049258</v>
      </c>
      <c r="J58" s="20"/>
      <c r="K58" s="20"/>
      <c r="L58" s="31" t="s">
        <v>64</v>
      </c>
      <c r="M58" s="34">
        <f>SUM(M39:M57)</f>
        <v>1155.4</v>
      </c>
    </row>
    <row r="59" spans="1:6" ht="12.75">
      <c r="A59" t="s">
        <v>20</v>
      </c>
      <c r="F59" s="35">
        <f>M20</f>
        <v>621.4687130400001</v>
      </c>
    </row>
    <row r="60" spans="1:6" ht="12.75">
      <c r="A60" t="s">
        <v>21</v>
      </c>
      <c r="F60" s="11">
        <f>M35</f>
        <v>1060.042103484</v>
      </c>
    </row>
    <row r="61" spans="1:6" ht="12.75">
      <c r="A61" t="s">
        <v>71</v>
      </c>
      <c r="F61" s="5">
        <f>2*600*1.302</f>
        <v>1562.4</v>
      </c>
    </row>
    <row r="62" spans="1:6" ht="12.75">
      <c r="A62" t="s">
        <v>22</v>
      </c>
      <c r="F62" s="5">
        <f>M58</f>
        <v>1155.4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0.71</v>
      </c>
      <c r="E65" t="s">
        <v>14</v>
      </c>
      <c r="F65" s="11">
        <f>B65*D65</f>
        <v>1985.444</v>
      </c>
    </row>
    <row r="66" spans="1:6" ht="12.75">
      <c r="A66" s="62" t="s">
        <v>75</v>
      </c>
      <c r="B66" s="62"/>
      <c r="C66" s="62"/>
      <c r="D66" s="63"/>
      <c r="E66" s="62"/>
      <c r="F66" s="63">
        <v>8419</v>
      </c>
    </row>
    <row r="67" spans="1:6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21964.394351573257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0.39</v>
      </c>
      <c r="E70" s="7"/>
      <c r="F70" s="46">
        <f>B70*D70</f>
        <v>1090.596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2.38</v>
      </c>
      <c r="E73" t="s">
        <v>14</v>
      </c>
      <c r="F73" s="11">
        <f>B73*D73</f>
        <v>6655.432</v>
      </c>
    </row>
    <row r="74" spans="1:6" ht="12.75">
      <c r="A74" s="4" t="s">
        <v>29</v>
      </c>
      <c r="F74" s="32">
        <f>F70+F73</f>
        <v>7746.028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4.62</v>
      </c>
      <c r="E77" t="s">
        <v>14</v>
      </c>
      <c r="F77" s="11">
        <f>B77*D77</f>
        <v>12919.368</v>
      </c>
    </row>
    <row r="78" spans="1:6" ht="12.75">
      <c r="A78" s="4" t="s">
        <v>31</v>
      </c>
      <c r="F78" s="32">
        <f>SUM(F77)</f>
        <v>12919.368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61666.332351573255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3576.6472763912484</v>
      </c>
      <c r="I81" s="7"/>
    </row>
    <row r="82" spans="1:9" ht="12.75">
      <c r="A82" s="1"/>
      <c r="B82" s="36" t="s">
        <v>128</v>
      </c>
      <c r="C82" s="47"/>
      <c r="D82" s="1"/>
      <c r="E82" s="54"/>
      <c r="F82" s="55">
        <f>518*2</f>
        <v>1036</v>
      </c>
      <c r="I82" s="7"/>
    </row>
    <row r="83" spans="1:9" ht="12.75">
      <c r="A83" s="1"/>
      <c r="B83" s="36" t="s">
        <v>129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130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67064.7796279645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9">
        <v>44562</v>
      </c>
      <c r="C87" s="40">
        <v>-810179</v>
      </c>
      <c r="D87" s="43">
        <f>F44</f>
        <v>71821.33</v>
      </c>
      <c r="E87" s="43">
        <f>F85</f>
        <v>67064.7796279645</v>
      </c>
      <c r="F87" s="44">
        <f>C87+D87-E87</f>
        <v>-805422.4496279645</v>
      </c>
    </row>
    <row r="89" spans="1:6" ht="13.5" thickBot="1">
      <c r="A89" t="s">
        <v>111</v>
      </c>
      <c r="C89" s="51">
        <v>44562</v>
      </c>
      <c r="D89" s="8" t="s">
        <v>112</v>
      </c>
      <c r="E89" s="51">
        <v>44620</v>
      </c>
      <c r="F89" t="s">
        <v>113</v>
      </c>
    </row>
    <row r="90" spans="1:7" ht="13.5" thickBot="1">
      <c r="A90" t="s">
        <v>114</v>
      </c>
      <c r="F90" s="52">
        <f>E87</f>
        <v>67064.7796279645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2019-11-27T10:45:03Z</cp:lastPrinted>
  <dcterms:created xsi:type="dcterms:W3CDTF">2008-08-18T07:30:19Z</dcterms:created>
  <dcterms:modified xsi:type="dcterms:W3CDTF">2022-04-28T13:14:17Z</dcterms:modified>
  <cp:category/>
  <cp:version/>
  <cp:contentType/>
  <cp:contentStatus/>
</cp:coreProperties>
</file>