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<sst xmlns="http://schemas.openxmlformats.org/spreadsheetml/2006/main" count="165" uniqueCount="140">
  <si>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</si>
  <si>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</si>
  <si>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</si>
  <si>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</si>
  <si>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</si>
  <si>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</si>
  <si>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</si>
  <si>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</si>
  <si>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</si>
  <si>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</si>
  <si>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</si>
  <si>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</si>
  <si>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</si>
  <si>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</si>
  <si>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</si>
  <si>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</si>
  <si>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</si>
  <si>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</si>
  <si>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</si>
  <si>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</si>
  <si>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</si>
  <si>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</si>
  <si>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</si>
  <si>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</si>
  <si>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</si>
  <si>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</si>
  <si>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</si>
  <si>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</si>
  <si>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</si>
  <si>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</si>
  <si>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</si>
  <si>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</si>
  <si>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</si>
  <si>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</si>
  <si>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</si>
  <si>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</si>
  <si>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</si>
  <si>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</si>
  <si>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</si>
  <si>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</si>
  <si>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</si>
  <si>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</si>
  <si>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</si>
  <si>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</si>
  <si>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</si>
  <si>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</si>
  <si>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</si>
  <si>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</si>
  <si>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</si>
  <si>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</si>
  <si>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</si>
  <si>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</si>
  <si>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</si>
  <si>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</si>
  <si>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</si>
  <si>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</si>
  <si>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</si>
  <si>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</si>
  <si>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</si>
  <si>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</si>
  <si>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</si>
  <si>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</si>
  <si>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</si>
  <si>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</si>
  <si>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</si>
  <si>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</si>
  <si>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</si>
  <si>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</si>
  <si>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</si>
  <si>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</si>
  <si>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</si>
  <si>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</si>
  <si>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</si>
  <si>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</si>
  <si>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</si>
  <si>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</si>
  <si>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</si>
  <si>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</si>
  <si>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</si>
  <si>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</si>
  <si>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</si>
  <si>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</si>
  <si>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</si>
  <si>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</si>
  <si>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</si>
  <si>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</si>
  <si>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</si>
  <si>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</si>
  <si>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</si>
  <si>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</si>
  <si>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</si>
  <si>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</si>
  <si>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</si>
  <si>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</si>
  <si>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</si>
  <si>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</si>
  <si>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</si>
  <si>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</si>
  <si>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</si>
  <si>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</si>
  <si>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</si>
  <si>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</si>
  <si>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</si>
  <si>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</si>
  <si>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</si>
  <si>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</si>
  <si>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</si>
  <si>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</si>
  <si>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</si>
  <si>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</si>
  <si>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</si>
  <si>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</si>
  <si>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</si>
  <si>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</si>
  <si>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</si>
  <si>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</si>
  <si>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</si>
  <si>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</si>
  <si>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</si>
  <si>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</si>
  <si>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</si>
  <si>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</si>
  <si>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</si>
  <si>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</si>
  <si>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</si>
  <si>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</si>
  <si>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</si>
  <si>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</si>
  <si>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</si>
  <si>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</si>
  <si>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</si>
  <si>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</si>
  <si>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</si>
  <si>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</si>
  <si>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</si>
  <si>
    <t>смена светильника (1шт) п-д1</t>
  </si>
  <si>
    <t>светильник</t>
  </si>
  <si>
    <t>2шт</t>
  </si>
  <si>
    <t>саморез</t>
  </si>
  <si>
    <t>откачка воды из техподполий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</si>
</sst>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M41" sqref="M4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3.4</v>
      </c>
      <c r="K2" s="5" t="s">
        <v>134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0.89</v>
      </c>
      <c r="M24" s="31">
        <f aca="true" t="shared" si="1" ref="M24:M35">L24*160.174*1.302*1.15</f>
        <v>213.44739187800002</v>
      </c>
    </row>
    <row r="25" spans="1:13" ht="12.75">
      <c r="A25" t="s">
        <v>105</v>
      </c>
      <c r="J25" s="20">
        <v>2</v>
      </c>
      <c r="K25" s="20" t="s">
        <v>139</v>
      </c>
      <c r="L25" s="47">
        <f>1.75*2</f>
        <v>3.5</v>
      </c>
      <c r="M25" s="31">
        <f t="shared" si="1"/>
        <v>839.3998557000001</v>
      </c>
    </row>
    <row r="26" spans="1:13" ht="12.75">
      <c r="A26" t="s">
        <v>106</v>
      </c>
      <c r="J26" s="20">
        <v>3</v>
      </c>
      <c r="K26" s="20" t="s">
        <v>135</v>
      </c>
      <c r="L26" s="47">
        <v>0.89</v>
      </c>
      <c r="M26" s="31">
        <f t="shared" si="1"/>
        <v>213.44739187800002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5.279999999999999</v>
      </c>
      <c r="M36" s="32">
        <f>SUM(M24:M35)</f>
        <v>1266.2946394560001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80282.53-1602.25</f>
        <v>78680.28</v>
      </c>
      <c r="J40" s="20">
        <v>1</v>
      </c>
      <c r="K40" s="20" t="s">
        <v>136</v>
      </c>
      <c r="L40" s="25" t="s">
        <v>137</v>
      </c>
      <c r="M40" s="25">
        <f>2*244.1</f>
        <v>488.2</v>
      </c>
    </row>
    <row r="41" spans="1:13" ht="12.75">
      <c r="A41" t="s">
        <v>7</v>
      </c>
      <c r="F41" s="5">
        <v>90135.58</v>
      </c>
      <c r="J41" s="20">
        <v>2</v>
      </c>
      <c r="K41" s="20" t="s">
        <v>138</v>
      </c>
      <c r="L41" s="23" t="s">
        <v>137</v>
      </c>
      <c r="M41" s="23">
        <f>2*3.57</f>
        <v>7.14</v>
      </c>
    </row>
    <row r="42" spans="2:13" ht="12.75">
      <c r="B42" t="s">
        <v>8</v>
      </c>
      <c r="F42" s="9">
        <f>F41/F40</f>
        <v>1.1455930253425637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91035.58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(8111+8516)*1.302</f>
        <v>21648.354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(2182+2291)*1.302</f>
        <v>5823.8460000000005</v>
      </c>
      <c r="J50" s="20"/>
      <c r="K50" s="20"/>
      <c r="L50" s="34" t="s">
        <v>65</v>
      </c>
      <c r="M50" s="35">
        <f>SUM(M40:M49)</f>
        <v>495.34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27472.2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598737</v>
      </c>
      <c r="D58">
        <v>224780.8</v>
      </c>
      <c r="E58">
        <v>3169.4</v>
      </c>
      <c r="F58" s="36">
        <f>C58/D58*E58</f>
        <v>8442.166981343602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1266.2946394560001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495.34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0.62</v>
      </c>
      <c r="E65" t="s">
        <v>14</v>
      </c>
      <c r="F65" s="46">
        <f>B65*D65</f>
        <v>1735.6280000000002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12419.086681199604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0.4</v>
      </c>
      <c r="E70" t="s">
        <v>14</v>
      </c>
      <c r="F70" s="46">
        <f>B70*D70</f>
        <v>1119.76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2.54</v>
      </c>
      <c r="E73" t="s">
        <v>14</v>
      </c>
      <c r="F73" s="11">
        <f>B73*D73</f>
        <v>7110.476000000001</v>
      </c>
    </row>
    <row r="74" spans="1:6" ht="12.75">
      <c r="A74" s="10" t="s">
        <v>29</v>
      </c>
      <c r="F74" s="33">
        <f>F70+F73</f>
        <v>8230.236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4.8</v>
      </c>
      <c r="E77" t="s">
        <v>14</v>
      </c>
      <c r="F77" s="11">
        <f>B77*D77</f>
        <v>13437.12</v>
      </c>
    </row>
    <row r="78" spans="1:6" ht="12.75">
      <c r="A78" s="10" t="s">
        <v>32</v>
      </c>
      <c r="F78" s="33">
        <f>SUM(F77)</f>
        <v>13437.12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61558.64268119961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3570.4012755095773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f>10701.36</f>
        <v>10701.36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f>2*334.56</f>
        <v>669.12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1883.4*2</f>
        <v>3766.8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80266.3239567092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132</v>
      </c>
    </row>
    <row r="87" spans="1:6" ht="12.75">
      <c r="A87" s="13"/>
      <c r="B87" s="40">
        <v>44621</v>
      </c>
      <c r="C87" s="41">
        <v>-216579</v>
      </c>
      <c r="D87" s="44">
        <f>F44</f>
        <v>91035.58</v>
      </c>
      <c r="E87" s="44">
        <f>F85</f>
        <v>80266.3239567092</v>
      </c>
      <c r="F87" s="45">
        <f>C87+D87-E87</f>
        <v>-205809.7439567092</v>
      </c>
    </row>
    <row r="89" spans="1:6" ht="13.5" thickBot="1">
      <c r="A89" t="s">
        <v>110</v>
      </c>
      <c r="C89" s="50">
        <v>44621</v>
      </c>
      <c r="D89" s="8" t="s">
        <v>111</v>
      </c>
      <c r="E89" s="50">
        <v>44681</v>
      </c>
      <c r="F89" t="s">
        <v>112</v>
      </c>
    </row>
    <row r="90" spans="1:7" ht="13.5" thickBot="1">
      <c r="A90" t="s">
        <v>113</v>
      </c>
      <c r="F90" s="51">
        <f>E87</f>
        <v>80266.3239567092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2017-08-21T12:45:43Z</cp:lastPrinted>
  <dcterms:created xsi:type="dcterms:W3CDTF">2008-08-18T07:30:19Z</dcterms:created>
  <dcterms:modified xsi:type="dcterms:W3CDTF">2022-06-17T11:48:23Z</dcterms:modified>
  <cp:category/>
  <cp:version/>
  <cp:contentType/>
  <cp:contentStatus/>
</cp:coreProperties>
</file>