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<sst xmlns="http://schemas.openxmlformats.org/spreadsheetml/2006/main" count="165" uniqueCount="142">
  <si>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</si>
  <si>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</si>
  <si>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</si>
  <si>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</si>
  <si>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</si>
  <si>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</si>
  <si>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</si>
  <si>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</si>
  <si>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</si>
  <si>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</si>
  <si>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</si>
  <si>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</si>
  <si>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</si>
  <si>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</si>
  <si>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</si>
  <si>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</si>
  <si>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</si>
  <si>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</si>
  <si>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</si>
  <si>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</si>
  <si>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</si>
  <si>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</si>
  <si>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</si>
  <si>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</si>
  <si>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</si>
  <si>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</si>
  <si>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</si>
  <si>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</si>
  <si>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</si>
  <si>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</si>
  <si>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</si>
  <si>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</si>
  <si>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</si>
  <si>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</si>
  <si>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</si>
  <si>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</si>
  <si>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</si>
  <si>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</si>
  <si>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</si>
  <si>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</si>
  <si>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</si>
  <si>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</si>
  <si>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</si>
  <si>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</si>
  <si>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</si>
  <si>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</si>
  <si>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</si>
  <si>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</si>
  <si>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</si>
  <si>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</si>
  <si>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</si>
  <si>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</si>
  <si>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</si>
  <si>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</si>
  <si>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</si>
  <si>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</si>
  <si>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</si>
  <si>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</si>
  <si>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</si>
  <si>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</si>
  <si>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</si>
  <si>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</si>
  <si>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</si>
  <si>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</si>
  <si>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</si>
  <si>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</si>
  <si>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</si>
  <si>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</si>
  <si>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</si>
  <si>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</si>
  <si>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</si>
  <si>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</si>
  <si>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</si>
  <si>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</si>
  <si>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</si>
  <si>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</si>
  <si>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</si>
  <si>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</si>
  <si>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</si>
  <si>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</si>
  <si>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</si>
  <si>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</si>
  <si>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</si>
  <si>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</si>
  <si>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</si>
  <si>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</si>
  <si>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</si>
  <si>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</si>
  <si>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</si>
  <si>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</si>
  <si>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</si>
  <si>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</si>
  <si>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</si>
  <si>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</si>
  <si>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</si>
  <si>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</si>
  <si>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</si>
  <si>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</si>
  <si>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</si>
  <si>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</si>
  <si>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</si>
  <si>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</si>
  <si>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</si>
  <si>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</si>
  <si>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</si>
  <si>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</si>
  <si>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</si>
  <si>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</si>
  <si>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</si>
  <si>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</si>
  <si>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</si>
  <si>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</si>
  <si>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</si>
  <si>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</si>
  <si>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</si>
  <si>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</si>
  <si>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</si>
  <si>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</si>
  <si>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</si>
  <si>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</si>
  <si>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</si>
  <si>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</si>
  <si>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</si>
  <si>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</si>
  <si>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</si>
  <si>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</si>
  <si>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</si>
  <si>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</si>
  <si>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</si>
  <si>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</si>
  <si>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</si>
  <si>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2022 г.</t>
  </si>
  <si>
    <t>июня</t>
  </si>
  <si>
    <t>за   июнь  2022 г.</t>
  </si>
  <si>
    <t>ост.на 01.07</t>
  </si>
  <si>
    <t>ремонт металических перил и пандуса</t>
  </si>
  <si>
    <t>арматура</t>
  </si>
  <si>
    <t>6мп</t>
  </si>
  <si>
    <t>электроды</t>
  </si>
  <si>
    <t>4кг</t>
  </si>
  <si>
    <t>труба д 25</t>
  </si>
  <si>
    <t>2,5мп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</si>
</sst>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D55" sqref="D55:D77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>
        <v>6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369.1273899600001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4.07</v>
      </c>
      <c r="M20" s="32">
        <f>SUM(M6:M19)</f>
        <v>848.78445036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f>0.025*194.83</f>
        <v>4.870750000000001</v>
      </c>
      <c r="M24" s="31">
        <f aca="true" t="shared" si="1" ref="M24:M35">L24*160.174*1.302*1.15</f>
        <v>1168.1448134716502</v>
      </c>
    </row>
    <row r="25" spans="1:13" ht="12.75">
      <c r="A25" t="s">
        <v>105</v>
      </c>
      <c r="J25" s="20">
        <v>2</v>
      </c>
      <c r="K25" s="20"/>
      <c r="L25" s="47"/>
      <c r="M25" s="31">
        <f t="shared" si="1"/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4.870750000000001</v>
      </c>
      <c r="M36" s="32">
        <f>SUM(M24:M35)</f>
        <v>1168.1448134716502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54802.63</v>
      </c>
      <c r="J40" s="20">
        <v>1</v>
      </c>
      <c r="K40" s="20" t="s">
        <v>136</v>
      </c>
      <c r="L40" s="25" t="s">
        <v>137</v>
      </c>
      <c r="M40" s="47">
        <f>8.46*79.09</f>
        <v>669.1014000000001</v>
      </c>
    </row>
    <row r="41" spans="1:13" ht="12.75">
      <c r="A41" t="s">
        <v>7</v>
      </c>
      <c r="F41" s="5">
        <v>57984.06</v>
      </c>
      <c r="J41" s="20">
        <v>2</v>
      </c>
      <c r="K41" s="20" t="s">
        <v>138</v>
      </c>
      <c r="L41" s="23" t="s">
        <v>139</v>
      </c>
      <c r="M41" s="23">
        <f>4*293.05</f>
        <v>1172.2</v>
      </c>
    </row>
    <row r="42" spans="2:13" ht="12.75">
      <c r="B42" t="s">
        <v>8</v>
      </c>
      <c r="F42" s="9">
        <f>F41/F40</f>
        <v>1.0580525058742618</v>
      </c>
      <c r="J42" s="20">
        <v>3</v>
      </c>
      <c r="K42" s="20" t="s">
        <v>140</v>
      </c>
      <c r="L42" s="23" t="s">
        <v>141</v>
      </c>
      <c r="M42" s="61">
        <f>5.98*82.2</f>
        <v>491.55600000000004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58884.06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(8)*1.302</f>
        <v>10.416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(21)*1.302</f>
        <v>27.342000000000002</v>
      </c>
      <c r="J50" s="20"/>
      <c r="K50" s="20"/>
      <c r="L50" s="34" t="s">
        <v>65</v>
      </c>
      <c r="M50" s="35">
        <f>SUM(M40:M49)</f>
        <v>2332.8574000000003</v>
      </c>
    </row>
    <row r="51" spans="1:6" ht="12.75">
      <c r="A51" s="55" t="s">
        <v>82</v>
      </c>
      <c r="B51" s="56"/>
      <c r="C51" s="56"/>
      <c r="D51" s="56"/>
      <c r="E51" s="57">
        <v>0</v>
      </c>
      <c r="F51" s="58">
        <f>E51*E33</f>
        <v>0</v>
      </c>
    </row>
    <row r="52" spans="1:6" ht="12.75">
      <c r="A52" s="10" t="s">
        <v>34</v>
      </c>
      <c r="D52" s="5"/>
      <c r="F52" s="33">
        <f>F49+F50+F51</f>
        <v>37.758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0.5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294676</v>
      </c>
      <c r="D58">
        <v>224780.8</v>
      </c>
      <c r="E58">
        <v>3169.4</v>
      </c>
      <c r="F58" s="36">
        <f>C58/D58*E58</f>
        <v>4154.919434400092</v>
      </c>
    </row>
    <row r="59" spans="1:6" ht="12.75">
      <c r="A59" t="s">
        <v>20</v>
      </c>
      <c r="F59" s="36">
        <f>M20</f>
        <v>848.78445036</v>
      </c>
    </row>
    <row r="60" spans="1:6" ht="12.75">
      <c r="A60" t="s">
        <v>21</v>
      </c>
      <c r="F60" s="11">
        <f>M36</f>
        <v>1168.1448134716502</v>
      </c>
    </row>
    <row r="61" spans="1:6" ht="12.75">
      <c r="A61" t="s">
        <v>72</v>
      </c>
      <c r="F61" s="5">
        <f>2*600*1.302</f>
        <v>1562.4</v>
      </c>
    </row>
    <row r="62" spans="1:6" ht="12.75">
      <c r="A62" t="s">
        <v>22</v>
      </c>
      <c r="F62" s="5">
        <f>M50</f>
        <v>2332.8574000000003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0.81</v>
      </c>
      <c r="E65" t="s">
        <v>14</v>
      </c>
      <c r="F65" s="46">
        <f>B65*D65</f>
        <v>2256.741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6" t="s">
        <v>83</v>
      </c>
      <c r="B67" s="56"/>
      <c r="C67" s="56"/>
      <c r="D67" s="58">
        <v>0</v>
      </c>
      <c r="E67" s="56"/>
      <c r="F67" s="58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12323.847098231743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0.24</v>
      </c>
      <c r="E70" t="s">
        <v>14</v>
      </c>
      <c r="F70" s="46">
        <f>B70*D70</f>
        <v>668.664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1.47</v>
      </c>
      <c r="E73" t="s">
        <v>14</v>
      </c>
      <c r="F73" s="11">
        <f>B73*D73</f>
        <v>4095.567</v>
      </c>
    </row>
    <row r="74" spans="1:6" ht="12.75">
      <c r="A74" s="10" t="s">
        <v>29</v>
      </c>
      <c r="F74" s="33">
        <f>F70+F73</f>
        <v>4764.231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2.56</v>
      </c>
      <c r="E77" t="s">
        <v>14</v>
      </c>
      <c r="F77" s="11">
        <f>B77*D77</f>
        <v>7132.416</v>
      </c>
    </row>
    <row r="78" spans="1:6" ht="12.75">
      <c r="A78" s="10" t="s">
        <v>32</v>
      </c>
      <c r="F78" s="33">
        <f>SUM(F77)</f>
        <v>7132.416</v>
      </c>
    </row>
    <row r="79" spans="1:6" ht="12.75">
      <c r="A79" s="59" t="s">
        <v>77</v>
      </c>
      <c r="B79" s="56"/>
      <c r="C79" s="56"/>
      <c r="D79" s="57">
        <v>0</v>
      </c>
      <c r="E79" s="56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24258.252098231744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1406.978621697441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0</v>
      </c>
      <c r="I82" s="7"/>
    </row>
    <row r="83" spans="1:9" ht="12.75">
      <c r="A83" s="1"/>
      <c r="B83" s="37" t="s">
        <v>129</v>
      </c>
      <c r="C83" s="37"/>
      <c r="D83" s="1"/>
      <c r="E83" s="53"/>
      <c r="F83" s="54">
        <v>376.37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f>4442.9+793.46</f>
        <v>5236.36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31277.960719929186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44713</v>
      </c>
      <c r="C87" s="41">
        <v>-195589</v>
      </c>
      <c r="D87" s="44">
        <f>F44</f>
        <v>58884.06</v>
      </c>
      <c r="E87" s="44">
        <f>F85</f>
        <v>31277.960719929186</v>
      </c>
      <c r="F87" s="45">
        <f>C87+D87-E87</f>
        <v>-167982.9007199292</v>
      </c>
    </row>
    <row r="89" spans="1:6" ht="13.5" thickBot="1">
      <c r="A89" t="s">
        <v>110</v>
      </c>
      <c r="C89" s="50">
        <v>44713</v>
      </c>
      <c r="D89" s="8" t="s">
        <v>111</v>
      </c>
      <c r="E89" s="50">
        <v>44742</v>
      </c>
      <c r="F89" t="s">
        <v>112</v>
      </c>
    </row>
    <row r="90" spans="1:7" ht="13.5" thickBot="1">
      <c r="A90" t="s">
        <v>113</v>
      </c>
      <c r="F90" s="51">
        <f>E87</f>
        <v>31277.960719929186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2017-08-21T12:45:35Z</cp:lastPrinted>
  <dcterms:created xsi:type="dcterms:W3CDTF">2008-08-18T07:30:19Z</dcterms:created>
  <dcterms:modified xsi:type="dcterms:W3CDTF">2022-08-19T05:55:10Z</dcterms:modified>
  <cp:category/>
  <cp:version/>
  <cp:contentType/>
  <cp:contentStatus/>
</cp:coreProperties>
</file>