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<sst xmlns="http://schemas.openxmlformats.org/spreadsheetml/2006/main" count="169" uniqueCount="145">
  <si>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</si>
  <si>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</si>
  <si>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</si>
  <si>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</si>
  <si>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</si>
  <si>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</si>
  <si>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</si>
  <si>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</si>
  <si>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</si>
  <si>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</si>
  <si>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</si>
  <si>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</si>
  <si>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</si>
  <si>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</si>
  <si>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</si>
  <si>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</si>
  <si>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</si>
  <si>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</si>
  <si>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</si>
  <si>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</si>
  <si>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</si>
  <si>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</si>
  <si>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</si>
  <si>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</si>
  <si>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</si>
  <si>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</si>
  <si>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</si>
  <si>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</si>
  <si>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</si>
  <si>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</si>
  <si>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</si>
  <si>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</si>
  <si>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</si>
  <si>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</si>
  <si>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</si>
  <si>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</si>
  <si>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</si>
  <si>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</si>
  <si>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</si>
  <si>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</si>
  <si>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</si>
  <si>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</si>
  <si>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</si>
  <si>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</si>
  <si>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</si>
  <si>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</si>
  <si>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</si>
  <si>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</si>
  <si>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</si>
  <si>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</si>
  <si>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</si>
  <si>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</si>
  <si>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</si>
  <si>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</si>
  <si>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</si>
  <si>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</si>
  <si>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</si>
  <si>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</si>
  <si>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</si>
  <si>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</si>
  <si>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</si>
  <si>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</si>
  <si>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</si>
  <si>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</si>
  <si>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</si>
  <si>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</si>
  <si>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</si>
  <si>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</si>
  <si>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</si>
  <si>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</si>
  <si>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</si>
  <si>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</si>
  <si>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</si>
  <si>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</si>
  <si>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</si>
  <si>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</si>
  <si>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</si>
  <si>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</si>
  <si>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</si>
  <si>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</si>
  <si>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</si>
  <si>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</si>
  <si>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</si>
  <si>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</si>
  <si>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</si>
  <si>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</si>
  <si>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</si>
  <si>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</si>
  <si>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</si>
  <si>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</si>
  <si>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</si>
  <si>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</si>
  <si>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</si>
  <si>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</si>
  <si>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</si>
  <si>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</si>
  <si>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</si>
  <si>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</si>
  <si>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</si>
  <si>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</si>
  <si>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</si>
  <si>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</si>
  <si>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</si>
  <si>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</si>
  <si>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</si>
  <si>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</si>
  <si>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</si>
  <si>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</si>
  <si>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</si>
  <si>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</si>
  <si>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</si>
  <si>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</si>
  <si>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</si>
  <si>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</si>
  <si>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</si>
  <si>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</si>
  <si>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</si>
  <si>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</si>
  <si>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</si>
  <si>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</si>
  <si>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</si>
  <si>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</si>
  <si>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</si>
  <si>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</si>
  <si>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</si>
  <si>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</si>
  <si>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</si>
  <si>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</si>
  <si>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</si>
  <si>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</si>
  <si>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</si>
  <si>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</si>
  <si>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2021г.</t>
  </si>
  <si>
    <t>за   январь-февраль  2022 г.</t>
  </si>
  <si>
    <t>ост.на 01.03</t>
  </si>
  <si>
    <t xml:space="preserve">сдвижение снега </t>
  </si>
  <si>
    <t xml:space="preserve">смена замка (1шт) </t>
  </si>
  <si>
    <t>замок</t>
  </si>
  <si>
    <t>1шт</t>
  </si>
  <si>
    <t xml:space="preserve">смена ламп (2шт) </t>
  </si>
  <si>
    <t>лампа</t>
  </si>
  <si>
    <t>2шт</t>
  </si>
  <si>
    <t xml:space="preserve">смена ламп (9шт) </t>
  </si>
  <si>
    <t>9шт</t>
  </si>
  <si>
    <t>февраля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</si>
</sst>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E4" sqref="E4:F4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2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1.2</v>
      </c>
      <c r="K1" t="s">
        <v>66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144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1405.60373352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20</v>
      </c>
      <c r="M17" s="34">
        <f t="shared" si="0"/>
        <v>4170.930960000001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750.7675728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208.54654800000003</v>
      </c>
    </row>
    <row r="20" spans="1:13" ht="12.75">
      <c r="A20" t="s">
        <v>127</v>
      </c>
      <c r="J20" s="20"/>
      <c r="K20" s="27" t="s">
        <v>57</v>
      </c>
      <c r="L20" s="28">
        <f>SUM(L6:L19)</f>
        <v>31.340000000000003</v>
      </c>
      <c r="M20" s="33">
        <f>SUM(M6:M19)</f>
        <v>6535.848814320001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135</v>
      </c>
      <c r="L24" s="34"/>
      <c r="M24" s="32">
        <f>4300+1900+1000</f>
        <v>7200</v>
      </c>
    </row>
    <row r="25" spans="1:13" ht="12.75">
      <c r="A25" t="s">
        <v>107</v>
      </c>
      <c r="J25" s="20">
        <v>3</v>
      </c>
      <c r="K25" s="20" t="s">
        <v>136</v>
      </c>
      <c r="L25" s="34">
        <v>1.07</v>
      </c>
      <c r="M25" s="32">
        <f aca="true" t="shared" si="1" ref="M25:M50">L25*160.174*1.302*1.15</f>
        <v>256.61652731400005</v>
      </c>
    </row>
    <row r="26" spans="1:13" ht="12.75">
      <c r="A26" t="s">
        <v>108</v>
      </c>
      <c r="J26" s="20">
        <v>4</v>
      </c>
      <c r="K26" s="20" t="s">
        <v>139</v>
      </c>
      <c r="L26" s="34">
        <v>0.14</v>
      </c>
      <c r="M26" s="32">
        <f t="shared" si="1"/>
        <v>33.575994228000006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142</v>
      </c>
      <c r="L27" s="25">
        <f>0.09*7.1</f>
        <v>0.6389999999999999</v>
      </c>
      <c r="M27" s="32">
        <f t="shared" si="1"/>
        <v>153.25043079779996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f>396963.86-3926.4</f>
        <v>393037.45999999996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156649.91</v>
      </c>
      <c r="J40" s="20">
        <v>18</v>
      </c>
      <c r="K40" s="20"/>
      <c r="L40" s="34"/>
      <c r="M40" s="32">
        <f t="shared" si="1"/>
        <v>0</v>
      </c>
    </row>
    <row r="41" spans="2:13" ht="12.75">
      <c r="B41" t="s">
        <v>8</v>
      </c>
      <c r="F41" s="9">
        <f>F40/F39</f>
        <v>0.3985622897115202</v>
      </c>
      <c r="J41" s="20">
        <v>19</v>
      </c>
      <c r="K41" s="20"/>
      <c r="L41" s="34"/>
      <c r="M41" s="32">
        <f t="shared" si="1"/>
        <v>0</v>
      </c>
    </row>
    <row r="42" spans="1:13" ht="12.75">
      <c r="A42" s="13" t="s">
        <v>131</v>
      </c>
      <c r="B42" s="13"/>
      <c r="C42" s="13"/>
      <c r="D42" s="13"/>
      <c r="E42" s="13"/>
      <c r="F42" s="5">
        <f>(263.4*13.75)+800+250+250+400+105</f>
        <v>5426.75</v>
      </c>
      <c r="J42" s="20">
        <v>20</v>
      </c>
      <c r="K42" s="20"/>
      <c r="L42" s="34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162076.66</v>
      </c>
      <c r="J43" s="20">
        <v>21</v>
      </c>
      <c r="K43" s="20"/>
      <c r="L43" s="34"/>
      <c r="M43" s="32">
        <f t="shared" si="1"/>
        <v>0</v>
      </c>
    </row>
    <row r="44" spans="10:13" ht="12.75">
      <c r="J44" s="20">
        <v>22</v>
      </c>
      <c r="K44" s="20"/>
      <c r="L44" s="34"/>
      <c r="M44" s="32">
        <f t="shared" si="1"/>
        <v>0</v>
      </c>
    </row>
    <row r="45" spans="2:13" ht="12.75">
      <c r="B45" s="1" t="s">
        <v>10</v>
      </c>
      <c r="C45" s="1"/>
      <c r="J45" s="20">
        <v>23</v>
      </c>
      <c r="K45" s="20"/>
      <c r="L45" s="34"/>
      <c r="M45" s="32">
        <f t="shared" si="1"/>
        <v>0</v>
      </c>
    </row>
    <row r="46" spans="10:13" ht="12.75">
      <c r="J46" s="20">
        <v>24</v>
      </c>
      <c r="K46" s="20"/>
      <c r="L46" s="34"/>
      <c r="M46" s="32">
        <f t="shared" si="1"/>
        <v>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25</v>
      </c>
      <c r="K47" s="20"/>
      <c r="L47" s="34"/>
      <c r="M47" s="32">
        <f t="shared" si="1"/>
        <v>0</v>
      </c>
    </row>
    <row r="48" spans="1:13" ht="12.75">
      <c r="A48" t="s">
        <v>12</v>
      </c>
      <c r="F48" s="11">
        <f>(7956+8353)*1.302</f>
        <v>21234.318</v>
      </c>
      <c r="J48" s="20">
        <v>26</v>
      </c>
      <c r="K48" s="20"/>
      <c r="L48" s="34"/>
      <c r="M48" s="32">
        <f t="shared" si="1"/>
        <v>0</v>
      </c>
    </row>
    <row r="49" spans="1:13" ht="12.75">
      <c r="A49" s="6" t="s">
        <v>15</v>
      </c>
      <c r="F49" s="11">
        <f>(4909+5154)*1.302</f>
        <v>13102.026</v>
      </c>
      <c r="J49" s="20">
        <v>27</v>
      </c>
      <c r="K49" s="20"/>
      <c r="L49" s="34"/>
      <c r="M49" s="32">
        <f t="shared" si="1"/>
        <v>0</v>
      </c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28</v>
      </c>
      <c r="K50" s="20"/>
      <c r="L50" s="34"/>
      <c r="M50" s="32">
        <f t="shared" si="1"/>
        <v>0</v>
      </c>
    </row>
    <row r="51" spans="1:13" ht="12.75">
      <c r="A51" s="4" t="s">
        <v>33</v>
      </c>
      <c r="F51" s="31">
        <f>F48+F49+F50</f>
        <v>34336.344</v>
      </c>
      <c r="J51" s="20"/>
      <c r="K51" s="29" t="s">
        <v>57</v>
      </c>
      <c r="L51" s="33">
        <f>SUM(L24:L50)</f>
        <v>1.8489999999999998</v>
      </c>
      <c r="M51" s="33">
        <f>SUM(M24:M50)</f>
        <v>7643.4429523398</v>
      </c>
    </row>
    <row r="52" spans="1:11" ht="12.75">
      <c r="A52" s="4" t="s">
        <v>16</v>
      </c>
      <c r="K52" s="1" t="s">
        <v>61</v>
      </c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2" t="s">
        <v>35</v>
      </c>
      <c r="K53" s="22"/>
      <c r="L53" s="22" t="s">
        <v>62</v>
      </c>
      <c r="M53" s="22" t="s">
        <v>41</v>
      </c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3" t="s">
        <v>36</v>
      </c>
      <c r="K54" s="23" t="s">
        <v>37</v>
      </c>
      <c r="L54" s="23"/>
      <c r="M54" s="23" t="s">
        <v>63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</v>
      </c>
      <c r="K55" s="20" t="s">
        <v>137</v>
      </c>
      <c r="L55" s="25" t="s">
        <v>138</v>
      </c>
      <c r="M55" s="34">
        <v>275</v>
      </c>
    </row>
    <row r="56" spans="1:13" ht="12.75">
      <c r="A56" s="4" t="s">
        <v>18</v>
      </c>
      <c r="B56" s="4"/>
      <c r="J56" s="20">
        <v>2</v>
      </c>
      <c r="K56" s="20" t="s">
        <v>140</v>
      </c>
      <c r="L56" s="25" t="s">
        <v>141</v>
      </c>
      <c r="M56" s="25">
        <f>2*11.4</f>
        <v>22.8</v>
      </c>
    </row>
    <row r="57" spans="1:13" ht="12.75">
      <c r="A57" t="s">
        <v>19</v>
      </c>
      <c r="C57" s="47">
        <v>575588</v>
      </c>
      <c r="D57">
        <v>224780.8</v>
      </c>
      <c r="E57">
        <v>5990.2</v>
      </c>
      <c r="F57" s="35">
        <f>C57/D57*E57</f>
        <v>15338.88676257047</v>
      </c>
      <c r="J57" s="20">
        <v>3</v>
      </c>
      <c r="K57" s="20" t="s">
        <v>140</v>
      </c>
      <c r="L57" s="25" t="s">
        <v>143</v>
      </c>
      <c r="M57" s="25">
        <f>9*11.4</f>
        <v>102.60000000000001</v>
      </c>
    </row>
    <row r="58" spans="1:13" ht="12.75">
      <c r="A58" t="s">
        <v>20</v>
      </c>
      <c r="F58" s="35">
        <f>M20</f>
        <v>6535.848814320001</v>
      </c>
      <c r="J58" s="20">
        <v>4</v>
      </c>
      <c r="K58" s="20"/>
      <c r="L58" s="25"/>
      <c r="M58" s="25"/>
    </row>
    <row r="59" spans="1:13" ht="12.75">
      <c r="A59" t="s">
        <v>21</v>
      </c>
      <c r="F59" s="11">
        <f>M51</f>
        <v>7643.4429523398</v>
      </c>
      <c r="J59" s="20">
        <v>5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6</v>
      </c>
      <c r="K60" s="20"/>
      <c r="L60" s="25"/>
      <c r="M60" s="25"/>
    </row>
    <row r="61" spans="1:13" ht="12.75">
      <c r="A61" t="s">
        <v>22</v>
      </c>
      <c r="F61" s="11">
        <f>M75</f>
        <v>400.40000000000003</v>
      </c>
      <c r="J61" s="20">
        <v>7</v>
      </c>
      <c r="K61" s="20"/>
      <c r="L61" s="25"/>
      <c r="M61" s="25"/>
    </row>
    <row r="62" spans="1:13" ht="12.75">
      <c r="A62" t="s">
        <v>23</v>
      </c>
      <c r="F62" s="5"/>
      <c r="J62" s="20">
        <v>8</v>
      </c>
      <c r="K62" s="20"/>
      <c r="L62" s="25"/>
      <c r="M62" s="25"/>
    </row>
    <row r="63" spans="1:13" ht="12.75">
      <c r="A63" t="s">
        <v>24</v>
      </c>
      <c r="F63" s="5"/>
      <c r="J63" s="20">
        <v>9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0.71</v>
      </c>
      <c r="E64" t="s">
        <v>14</v>
      </c>
      <c r="F64" s="11">
        <f>B64*D64</f>
        <v>4253.0419999999995</v>
      </c>
      <c r="J64" s="20">
        <v>10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11</v>
      </c>
      <c r="K65" s="20"/>
      <c r="L65" s="25"/>
      <c r="M65" s="25"/>
    </row>
    <row r="66" spans="1:13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  <c r="J66" s="20">
        <v>12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34952.820529230274</v>
      </c>
      <c r="J67" s="20">
        <v>13</v>
      </c>
      <c r="K67" s="20"/>
      <c r="L67" s="25"/>
      <c r="M67" s="25"/>
    </row>
    <row r="68" spans="1:13" ht="12.75">
      <c r="A68" s="4" t="s">
        <v>26</v>
      </c>
      <c r="F68" s="5"/>
      <c r="J68" s="20">
        <v>14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0.39</v>
      </c>
      <c r="E69" t="s">
        <v>14</v>
      </c>
      <c r="F69" s="11">
        <f>B69*D69</f>
        <v>2336.178</v>
      </c>
      <c r="J69" s="20">
        <v>15</v>
      </c>
      <c r="K69" s="20"/>
      <c r="L69" s="25"/>
      <c r="M69" s="25"/>
    </row>
    <row r="70" spans="1:13" ht="12.75">
      <c r="A70" t="s">
        <v>28</v>
      </c>
      <c r="F70" s="5"/>
      <c r="J70" s="20">
        <v>16</v>
      </c>
      <c r="K70" s="20"/>
      <c r="L70" s="25"/>
      <c r="M70" s="25"/>
    </row>
    <row r="71" spans="1:13" ht="12.75">
      <c r="A71" s="7" t="s">
        <v>72</v>
      </c>
      <c r="F71" s="5"/>
      <c r="J71" s="20">
        <v>17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2.38</v>
      </c>
      <c r="E72" t="s">
        <v>14</v>
      </c>
      <c r="F72" s="11">
        <f>B72*D72</f>
        <v>14256.676</v>
      </c>
      <c r="J72" s="20">
        <v>18</v>
      </c>
      <c r="K72" s="20"/>
      <c r="L72" s="25"/>
      <c r="M72" s="25"/>
    </row>
    <row r="73" spans="1:13" ht="12.75">
      <c r="A73" s="4" t="s">
        <v>29</v>
      </c>
      <c r="F73" s="31">
        <f>F69+F72</f>
        <v>16592.854</v>
      </c>
      <c r="J73" s="20">
        <v>19</v>
      </c>
      <c r="K73" s="20"/>
      <c r="L73" s="25"/>
      <c r="M73" s="25"/>
    </row>
    <row r="74" spans="1:13" ht="12.75">
      <c r="A74" s="4" t="s">
        <v>30</v>
      </c>
      <c r="J74" s="20">
        <v>20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/>
      <c r="K75" s="20"/>
      <c r="L75" s="30" t="s">
        <v>64</v>
      </c>
      <c r="M75" s="33">
        <f>SUM(M55:M74)</f>
        <v>400.40000000000003</v>
      </c>
    </row>
    <row r="76" spans="2:6" ht="12.75">
      <c r="B76">
        <v>5990.2</v>
      </c>
      <c r="C76" t="s">
        <v>13</v>
      </c>
      <c r="D76" s="11">
        <v>4.62</v>
      </c>
      <c r="E76" t="s">
        <v>14</v>
      </c>
      <c r="F76" s="11">
        <f>B76*D76</f>
        <v>27674.724</v>
      </c>
    </row>
    <row r="77" spans="1:6" ht="12.75">
      <c r="A77" s="4" t="s">
        <v>31</v>
      </c>
      <c r="F77" s="31">
        <f>SUM(F76)</f>
        <v>27674.724</v>
      </c>
    </row>
    <row r="78" spans="1:6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113556.74252923027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6586.291066695355</v>
      </c>
    </row>
    <row r="81" spans="1:6" ht="12.75">
      <c r="A81" s="1"/>
      <c r="B81" s="36" t="s">
        <v>128</v>
      </c>
      <c r="C81" s="36"/>
      <c r="D81" s="1"/>
      <c r="E81" s="52"/>
      <c r="F81" s="53">
        <v>0</v>
      </c>
    </row>
    <row r="82" spans="1:6" ht="12.75">
      <c r="A82" s="1"/>
      <c r="B82" s="36" t="s">
        <v>129</v>
      </c>
      <c r="C82" s="36"/>
      <c r="D82" s="1"/>
      <c r="E82" s="52"/>
      <c r="F82" s="53">
        <f>2*419.32</f>
        <v>838.64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5">
      <c r="A84" s="12" t="s">
        <v>34</v>
      </c>
      <c r="B84" s="12"/>
      <c r="C84" s="45"/>
      <c r="D84" s="12"/>
      <c r="E84" s="12"/>
      <c r="F84" s="42">
        <f>F79+F80+F81+F82+F83</f>
        <v>120981.67359592562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134</v>
      </c>
    </row>
    <row r="86" spans="1:6" ht="12.75">
      <c r="A86" s="13"/>
      <c r="B86" s="39">
        <v>44562</v>
      </c>
      <c r="C86" s="40">
        <v>222751</v>
      </c>
      <c r="D86" s="43">
        <f>F43</f>
        <v>162076.66</v>
      </c>
      <c r="E86" s="43">
        <f>F84</f>
        <v>120981.67359592562</v>
      </c>
      <c r="F86" s="44">
        <f>C86+D86-E86</f>
        <v>263845.9864040744</v>
      </c>
    </row>
    <row r="88" spans="1:6" ht="13.5" thickBot="1">
      <c r="A88" t="s">
        <v>112</v>
      </c>
      <c r="C88" s="49">
        <v>44562</v>
      </c>
      <c r="D88" s="8" t="s">
        <v>113</v>
      </c>
      <c r="E88" s="49">
        <v>44620</v>
      </c>
      <c r="F88" t="s">
        <v>114</v>
      </c>
    </row>
    <row r="89" spans="1:7" ht="13.5" thickBot="1">
      <c r="A89" t="s">
        <v>115</v>
      </c>
      <c r="F89" s="50">
        <f>E86</f>
        <v>120981.67359592562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2020-09-12T14:11:17Z</cp:lastPrinted>
  <dcterms:created xsi:type="dcterms:W3CDTF">2008-08-18T07:30:19Z</dcterms:created>
  <dcterms:modified xsi:type="dcterms:W3CDTF">2022-04-28T13:39:32Z</dcterms:modified>
  <cp:category/>
  <cp:version/>
  <cp:contentType/>
  <cp:contentStatus/>
</cp:coreProperties>
</file>