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<sst xmlns="http://schemas.openxmlformats.org/spreadsheetml/2006/main" count="169" uniqueCount="144">
  <si>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</si>
  <si>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</si>
  <si>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</si>
  <si>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</si>
  <si>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</si>
  <si>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</si>
  <si>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</si>
  <si>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</si>
  <si>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</si>
  <si>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</si>
  <si>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</si>
  <si>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</si>
  <si>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</si>
  <si>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</si>
  <si>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</si>
  <si>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</si>
  <si>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</si>
  <si>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</si>
  <si>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</si>
  <si>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</si>
  <si>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</si>
  <si>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</si>
  <si>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</si>
  <si>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</si>
  <si>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</si>
  <si>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</si>
  <si>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</si>
  <si>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</si>
  <si>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</si>
  <si>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</si>
  <si>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</si>
  <si>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</si>
  <si>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</si>
  <si>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</si>
  <si>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</si>
  <si>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</si>
  <si>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</si>
  <si>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</si>
  <si>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</si>
  <si>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</si>
  <si>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</si>
  <si>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</si>
  <si>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</si>
  <si>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</si>
  <si>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</si>
  <si>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</si>
  <si>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</si>
  <si>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</si>
  <si>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</si>
  <si>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</si>
  <si>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</si>
  <si>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</si>
  <si>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</si>
  <si>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</si>
  <si>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</si>
  <si>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</si>
  <si>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</si>
  <si>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</si>
  <si>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</si>
  <si>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</si>
  <si>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</si>
  <si>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</si>
  <si>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</si>
  <si>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</si>
  <si>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</si>
  <si>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</si>
  <si>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</si>
  <si>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</si>
  <si>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</si>
  <si>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</si>
  <si>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</si>
  <si>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</si>
  <si>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</si>
  <si>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</si>
  <si>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</si>
  <si>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</si>
  <si>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</si>
  <si>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</si>
  <si>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</si>
  <si>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</si>
  <si>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</si>
  <si>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</si>
  <si>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</si>
  <si>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</si>
  <si>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</si>
  <si>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</si>
  <si>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</si>
  <si>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</si>
  <si>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</si>
  <si>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</si>
  <si>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</si>
  <si>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</si>
  <si>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</si>
  <si>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</si>
  <si>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</si>
  <si>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</si>
  <si>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</si>
  <si>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</si>
  <si>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</si>
  <si>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</si>
  <si>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</si>
  <si>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</si>
  <si>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</si>
  <si>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</si>
  <si>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</si>
  <si>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</si>
  <si>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</si>
  <si>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</si>
  <si>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</si>
  <si>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</si>
  <si>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</si>
  <si>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</si>
  <si>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</si>
  <si>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</si>
  <si>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</si>
  <si>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</si>
  <si>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</si>
  <si>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</si>
  <si>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</si>
  <si>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</si>
  <si>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</si>
  <si>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</si>
  <si>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</si>
  <si>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</si>
  <si>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</si>
  <si>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</si>
  <si>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</si>
  <si>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</si>
  <si>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</si>
  <si>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</si>
  <si>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</si>
  <si>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2021г.</t>
  </si>
  <si>
    <t>ост.на 01.05</t>
  </si>
  <si>
    <t>апреля</t>
  </si>
  <si>
    <t>за   март-апрель  2022 г.</t>
  </si>
  <si>
    <t xml:space="preserve">смена светильника (15шт) </t>
  </si>
  <si>
    <t>светильник</t>
  </si>
  <si>
    <t>15шт</t>
  </si>
  <si>
    <t>провод</t>
  </si>
  <si>
    <t>12мп</t>
  </si>
  <si>
    <t>дюбель</t>
  </si>
  <si>
    <t>30шт</t>
  </si>
  <si>
    <t>саморез</t>
  </si>
  <si>
    <t>сжим ответв.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</si>
</sst>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F83" sqref="F83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127</v>
      </c>
    </row>
    <row r="2" spans="3:11" ht="12.75">
      <c r="C2" s="1" t="s">
        <v>84</v>
      </c>
      <c r="D2" s="8">
        <v>3.4</v>
      </c>
      <c r="K2" s="5" t="s">
        <v>134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369.1273899600001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4.07</v>
      </c>
      <c r="M20" s="32">
        <f>SUM(M6:M19)</f>
        <v>848.78445036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>
        <f>0.15*89.1</f>
        <v>13.364999999999998</v>
      </c>
      <c r="M24" s="31">
        <f aca="true" t="shared" si="1" ref="M24:M35">L24*160.174*1.302*1.15</f>
        <v>3205.308306123</v>
      </c>
    </row>
    <row r="25" spans="1:13" ht="12.75">
      <c r="A25" t="s">
        <v>105</v>
      </c>
      <c r="J25" s="20">
        <v>2</v>
      </c>
      <c r="K25" s="20"/>
      <c r="L25" s="47"/>
      <c r="M25" s="31">
        <f t="shared" si="1"/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13.364999999999998</v>
      </c>
      <c r="M36" s="32">
        <f>SUM(M24:M35)</f>
        <v>3205.308306123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62094.85-176.14</f>
        <v>61918.71</v>
      </c>
      <c r="J40" s="20">
        <v>1</v>
      </c>
      <c r="K40" s="20" t="s">
        <v>136</v>
      </c>
      <c r="L40" s="25" t="s">
        <v>137</v>
      </c>
      <c r="M40" s="25">
        <f>15*244.1</f>
        <v>3661.5</v>
      </c>
    </row>
    <row r="41" spans="1:13" ht="12.75">
      <c r="A41" t="s">
        <v>7</v>
      </c>
      <c r="F41" s="5">
        <v>80691.97</v>
      </c>
      <c r="J41" s="20">
        <v>2</v>
      </c>
      <c r="K41" s="20" t="s">
        <v>138</v>
      </c>
      <c r="L41" s="23" t="s">
        <v>139</v>
      </c>
      <c r="M41" s="23">
        <f>12*10.7</f>
        <v>128.39999999999998</v>
      </c>
    </row>
    <row r="42" spans="2:13" ht="12.75">
      <c r="B42" t="s">
        <v>8</v>
      </c>
      <c r="F42" s="9">
        <f>F41/F40</f>
        <v>1.3031920400150456</v>
      </c>
      <c r="J42" s="20">
        <v>3</v>
      </c>
      <c r="K42" s="20" t="s">
        <v>140</v>
      </c>
      <c r="L42" s="23" t="s">
        <v>141</v>
      </c>
      <c r="M42" s="23">
        <f>30*0.73</f>
        <v>21.9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 t="s">
        <v>142</v>
      </c>
      <c r="L43" s="23" t="s">
        <v>141</v>
      </c>
      <c r="M43" s="23">
        <f>30*3.57</f>
        <v>107.1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81591.97</v>
      </c>
      <c r="J44" s="20">
        <v>5</v>
      </c>
      <c r="K44" s="20" t="s">
        <v>143</v>
      </c>
      <c r="L44" s="23" t="s">
        <v>141</v>
      </c>
      <c r="M44" s="23">
        <f>30*3.01</f>
        <v>90.3</v>
      </c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(8111+8515)*1.302</f>
        <v>21647.052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(2182+2291)*1.302</f>
        <v>5823.8460000000005</v>
      </c>
      <c r="J50" s="20"/>
      <c r="K50" s="20"/>
      <c r="L50" s="34" t="s">
        <v>65</v>
      </c>
      <c r="M50" s="35">
        <f>SUM(M40:M49)</f>
        <v>4009.2000000000003</v>
      </c>
    </row>
    <row r="51" spans="1:6" ht="12.75">
      <c r="A51" s="55" t="s">
        <v>82</v>
      </c>
      <c r="B51" s="56"/>
      <c r="C51" s="56"/>
      <c r="D51" s="56"/>
      <c r="E51" s="57">
        <v>0</v>
      </c>
      <c r="F51" s="58">
        <f>E51*E33</f>
        <v>0</v>
      </c>
    </row>
    <row r="52" spans="1:6" ht="12.75">
      <c r="A52" s="10" t="s">
        <v>34</v>
      </c>
      <c r="D52" s="5"/>
      <c r="F52" s="33">
        <f>F49+F50+F51</f>
        <v>27470.898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0.5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598737</v>
      </c>
      <c r="D58">
        <v>224780.8</v>
      </c>
      <c r="E58">
        <v>3169.4</v>
      </c>
      <c r="F58" s="36">
        <f>C58/D58*E58</f>
        <v>8442.166981343602</v>
      </c>
    </row>
    <row r="59" spans="1:6" ht="12.75">
      <c r="A59" t="s">
        <v>20</v>
      </c>
      <c r="F59" s="36">
        <f>M20</f>
        <v>848.78445036</v>
      </c>
    </row>
    <row r="60" spans="1:6" ht="12.75">
      <c r="A60" t="s">
        <v>21</v>
      </c>
      <c r="F60" s="11">
        <f>M36</f>
        <v>3205.308306123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M50</f>
        <v>4009.2000000000003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2786.1</v>
      </c>
      <c r="C65" t="s">
        <v>13</v>
      </c>
      <c r="D65" s="11">
        <v>0.62</v>
      </c>
      <c r="E65" t="s">
        <v>14</v>
      </c>
      <c r="F65" s="46">
        <f>B65*D65</f>
        <v>1727.3819999999998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6" t="s">
        <v>83</v>
      </c>
      <c r="B67" s="56"/>
      <c r="C67" s="56"/>
      <c r="D67" s="58">
        <v>0</v>
      </c>
      <c r="E67" s="56"/>
      <c r="F67" s="58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18232.841737826606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0.4</v>
      </c>
      <c r="E70" t="s">
        <v>14</v>
      </c>
      <c r="F70" s="46">
        <f>B70*D70</f>
        <v>1114.44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2.54</v>
      </c>
      <c r="E73" t="s">
        <v>14</v>
      </c>
      <c r="F73" s="11">
        <f>B73*D73</f>
        <v>7076.6939999999995</v>
      </c>
    </row>
    <row r="74" spans="1:6" ht="12.75">
      <c r="A74" s="10" t="s">
        <v>29</v>
      </c>
      <c r="F74" s="33">
        <f>F70+F73</f>
        <v>8191.134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4.8</v>
      </c>
      <c r="E77" t="s">
        <v>14</v>
      </c>
      <c r="F77" s="11">
        <f>B77*D77</f>
        <v>13373.279999999999</v>
      </c>
    </row>
    <row r="78" spans="1:6" ht="12.75">
      <c r="A78" s="10" t="s">
        <v>32</v>
      </c>
      <c r="F78" s="33">
        <f>SUM(F77)</f>
        <v>13373.279999999999</v>
      </c>
    </row>
    <row r="79" spans="1:6" ht="12.75">
      <c r="A79" s="59" t="s">
        <v>77</v>
      </c>
      <c r="B79" s="56"/>
      <c r="C79" s="56"/>
      <c r="D79" s="57">
        <v>0</v>
      </c>
      <c r="E79" s="56"/>
      <c r="F79" s="60">
        <f>D79*E33</f>
        <v>0</v>
      </c>
    </row>
    <row r="80" spans="1:6" ht="12.75">
      <c r="A80" s="1" t="s">
        <v>33</v>
      </c>
      <c r="B80" s="1"/>
      <c r="F80" s="33">
        <f>F52+F56+F68+F74+F78+F79</f>
        <v>67268.1537378266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3901.552916793942</v>
      </c>
      <c r="I81" s="7"/>
    </row>
    <row r="82" spans="1:9" ht="12.75">
      <c r="A82" s="1"/>
      <c r="B82" s="37" t="s">
        <v>128</v>
      </c>
      <c r="C82" s="37"/>
      <c r="D82" s="52"/>
      <c r="E82" s="53"/>
      <c r="F82" s="54">
        <f>7422.6+0</f>
        <v>7422.6</v>
      </c>
      <c r="I82" s="7"/>
    </row>
    <row r="83" spans="1:9" ht="12.75">
      <c r="A83" s="1"/>
      <c r="B83" s="37" t="s">
        <v>129</v>
      </c>
      <c r="C83" s="37"/>
      <c r="D83" s="1"/>
      <c r="E83" s="53"/>
      <c r="F83" s="54">
        <f>2*580.46</f>
        <v>1160.92</v>
      </c>
      <c r="I83" s="7"/>
    </row>
    <row r="84" spans="1:9" ht="12.75">
      <c r="A84" s="1"/>
      <c r="B84" s="37" t="s">
        <v>130</v>
      </c>
      <c r="C84" s="37"/>
      <c r="D84" s="1"/>
      <c r="E84" s="53"/>
      <c r="F84" s="54">
        <f>2*3259.74</f>
        <v>6519.48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86272.70665462053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132</v>
      </c>
    </row>
    <row r="87" spans="1:6" ht="12.75">
      <c r="A87" s="13"/>
      <c r="B87" s="40">
        <v>44621</v>
      </c>
      <c r="C87" s="41">
        <v>-187190</v>
      </c>
      <c r="D87" s="44">
        <f>F44</f>
        <v>81591.97</v>
      </c>
      <c r="E87" s="44">
        <f>F85</f>
        <v>86272.70665462053</v>
      </c>
      <c r="F87" s="45">
        <f>C87+D87-E87</f>
        <v>-191870.73665462053</v>
      </c>
    </row>
    <row r="89" spans="1:6" ht="13.5" thickBot="1">
      <c r="A89" t="s">
        <v>110</v>
      </c>
      <c r="C89" s="50">
        <v>44621</v>
      </c>
      <c r="D89" s="8" t="s">
        <v>111</v>
      </c>
      <c r="E89" s="50">
        <v>44681</v>
      </c>
      <c r="F89" t="s">
        <v>112</v>
      </c>
    </row>
    <row r="90" spans="1:7" ht="13.5" thickBot="1">
      <c r="A90" t="s">
        <v>113</v>
      </c>
      <c r="F90" s="51">
        <f>E87</f>
        <v>86272.70665462053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2017-08-21T12:45:35Z</cp:lastPrinted>
  <dcterms:created xsi:type="dcterms:W3CDTF">2008-08-18T07:30:19Z</dcterms:created>
  <dcterms:modified xsi:type="dcterms:W3CDTF">2022-06-07T13:13:22Z</dcterms:modified>
  <cp:category/>
  <cp:version/>
  <cp:contentType/>
  <cp:contentStatus/>
</cp:coreProperties>
</file>