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<sst xmlns="http://schemas.openxmlformats.org/spreadsheetml/2006/main" count="192" uniqueCount="163">
  <si>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</si>
  <si>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</si>
  <si>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</si>
  <si>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</si>
  <si>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</si>
  <si>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</si>
  <si>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</si>
  <si>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</si>
  <si>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</si>
  <si>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</si>
  <si>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</si>
  <si>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</si>
  <si>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</si>
  <si>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</si>
  <si>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</si>
  <si>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</si>
  <si>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</si>
  <si>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</si>
  <si>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</si>
  <si>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</si>
  <si>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</si>
  <si>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</si>
  <si>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</si>
  <si>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</si>
  <si>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</si>
  <si>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</si>
  <si>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</si>
  <si>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</si>
  <si>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</si>
  <si>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</si>
  <si>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</si>
  <si>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</si>
  <si>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</si>
  <si>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</si>
  <si>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</si>
  <si>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</si>
  <si>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</si>
  <si>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</si>
  <si>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</si>
  <si>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</si>
  <si>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</si>
  <si>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</si>
  <si>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</si>
  <si>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</si>
  <si>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</si>
  <si>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</si>
  <si>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</si>
  <si>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</si>
  <si>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</si>
  <si>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</si>
  <si>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</si>
  <si>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</si>
  <si>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</si>
  <si>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</si>
  <si>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</si>
  <si>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</si>
  <si>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</si>
  <si>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</si>
  <si>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</si>
  <si>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</si>
  <si>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</si>
  <si>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</si>
  <si>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</si>
  <si>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</si>
  <si>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</si>
  <si>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</si>
  <si>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</si>
  <si>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</si>
  <si>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</si>
  <si>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</si>
  <si>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</si>
  <si>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</si>
  <si>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</si>
  <si>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</si>
  <si>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</si>
  <si>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</si>
  <si>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</si>
  <si>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</si>
  <si>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</si>
  <si>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</si>
  <si>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</si>
  <si>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</si>
  <si>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</si>
  <si>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</si>
  <si>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</si>
  <si>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</si>
  <si>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</si>
  <si>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</si>
  <si>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</si>
  <si>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</si>
  <si>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</si>
  <si>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</si>
  <si>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</si>
  <si>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</si>
  <si>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</si>
  <si>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</si>
  <si>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</si>
  <si>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</si>
  <si>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</si>
  <si>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</si>
  <si>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</si>
  <si>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</si>
  <si>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</si>
  <si>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</si>
  <si>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</si>
  <si>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</si>
  <si>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</si>
  <si>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</si>
  <si>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</si>
  <si>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</si>
  <si>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</si>
  <si>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</si>
  <si>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</si>
  <si>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</si>
  <si>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</si>
  <si>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</si>
  <si>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</si>
  <si>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</si>
  <si>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</si>
  <si>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</si>
  <si>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</si>
  <si>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</si>
  <si>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</si>
  <si>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</si>
  <si>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</si>
  <si>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</si>
  <si>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</si>
  <si>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</si>
  <si>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</si>
  <si>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</si>
  <si>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</si>
  <si>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</si>
  <si>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2022 г.</t>
  </si>
  <si>
    <t>августа</t>
  </si>
  <si>
    <t>за   август  2022 г.</t>
  </si>
  <si>
    <t>ост.на 01.09</t>
  </si>
  <si>
    <t>смена вентиля д 20 (2шт)</t>
  </si>
  <si>
    <t>вентиль д 20</t>
  </si>
  <si>
    <t>2шт</t>
  </si>
  <si>
    <t>установка светильника (1шт) п-д1</t>
  </si>
  <si>
    <t>светильник</t>
  </si>
  <si>
    <t>1шт</t>
  </si>
  <si>
    <t>ремонт штукатурки цоколя</t>
  </si>
  <si>
    <t>цемент</t>
  </si>
  <si>
    <t>300кг</t>
  </si>
  <si>
    <t>пескобетон</t>
  </si>
  <si>
    <t>100кг</t>
  </si>
  <si>
    <t>плиточный клей</t>
  </si>
  <si>
    <t>ж.стекло</t>
  </si>
  <si>
    <t xml:space="preserve">смена гебо </t>
  </si>
  <si>
    <t>гебо</t>
  </si>
  <si>
    <t>муфта 20</t>
  </si>
  <si>
    <t>американка 20</t>
  </si>
  <si>
    <t>смена замка (1шт)</t>
  </si>
  <si>
    <t>замок</t>
  </si>
  <si>
    <t>вышка</t>
  </si>
  <si>
    <t>2часа</t>
  </si>
  <si>
    <t>остекление (4м2)</t>
  </si>
  <si>
    <t>стекло</t>
  </si>
  <si>
    <t>4м2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</si>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</sst>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62" sqref="M62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14.31</v>
      </c>
      <c r="M20" s="34">
        <f>SUM(M6:M19)</f>
        <v>2984.3011018800007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1.62</v>
      </c>
      <c r="M24" s="33">
        <f aca="true" t="shared" si="1" ref="M24:M44">L24*160.174*1.302*1.15</f>
        <v>388.522218924</v>
      </c>
    </row>
    <row r="25" spans="1:13" ht="12.75">
      <c r="A25" t="s">
        <v>113</v>
      </c>
      <c r="J25" s="35">
        <v>2</v>
      </c>
      <c r="K25" s="36" t="s">
        <v>139</v>
      </c>
      <c r="L25" s="53">
        <v>0.89</v>
      </c>
      <c r="M25" s="33">
        <f t="shared" si="1"/>
        <v>213.44739187800002</v>
      </c>
    </row>
    <row r="26" spans="1:13" ht="12.75">
      <c r="A26" t="s">
        <v>114</v>
      </c>
      <c r="J26" s="35">
        <v>3</v>
      </c>
      <c r="K26" s="36" t="s">
        <v>142</v>
      </c>
      <c r="L26" s="53">
        <v>28.32</v>
      </c>
      <c r="M26" s="33">
        <f t="shared" si="1"/>
        <v>6791.943975264001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149</v>
      </c>
      <c r="L27" s="53">
        <v>1.03</v>
      </c>
      <c r="M27" s="33">
        <f t="shared" si="1"/>
        <v>247.02338610599998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153</v>
      </c>
      <c r="L28" s="23">
        <v>1.07</v>
      </c>
      <c r="M28" s="33">
        <f t="shared" si="1"/>
        <v>256.61652731400005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157</v>
      </c>
      <c r="L29" s="23">
        <f>0.04*310.9</f>
        <v>12.436</v>
      </c>
      <c r="M29" s="33">
        <f t="shared" si="1"/>
        <v>2982.5076015672003</v>
      </c>
    </row>
    <row r="30" spans="10:13" ht="12.75">
      <c r="J30" s="35">
        <v>7</v>
      </c>
      <c r="K30" s="36" t="s">
        <v>160</v>
      </c>
      <c r="L30" s="23">
        <v>0.35</v>
      </c>
      <c r="M30" s="33">
        <f t="shared" si="1"/>
        <v>83.93998556999999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54271.69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48103.2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0.8863405580331107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61825.731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45.716</v>
      </c>
      <c r="M45" s="34">
        <f>SUM(M24:M44)</f>
        <v>10964.0010866232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(8837)*1.302</f>
        <v>11505.774000000001</v>
      </c>
      <c r="J49" s="20">
        <v>1</v>
      </c>
      <c r="K49" s="20" t="s">
        <v>137</v>
      </c>
      <c r="L49" s="25" t="s">
        <v>138</v>
      </c>
      <c r="M49" s="25">
        <f>2*515</f>
        <v>1030</v>
      </c>
    </row>
    <row r="50" spans="1:13" ht="12.75">
      <c r="A50" s="6" t="s">
        <v>15</v>
      </c>
      <c r="F50" s="11">
        <f>(2291)*1.302</f>
        <v>2982.882</v>
      </c>
      <c r="J50" s="20">
        <v>2</v>
      </c>
      <c r="K50" s="20" t="s">
        <v>140</v>
      </c>
      <c r="L50" s="25" t="s">
        <v>141</v>
      </c>
      <c r="M50" s="25">
        <v>238.02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3</v>
      </c>
      <c r="K51" s="20" t="s">
        <v>143</v>
      </c>
      <c r="L51" s="25" t="s">
        <v>144</v>
      </c>
      <c r="M51" s="25">
        <f>300*8</f>
        <v>2400</v>
      </c>
    </row>
    <row r="52" spans="1:13" ht="12.75">
      <c r="A52" s="4" t="s">
        <v>74</v>
      </c>
      <c r="F52" s="32">
        <f>F49+F50+F51</f>
        <v>14488.656</v>
      </c>
      <c r="J52" s="20">
        <v>4</v>
      </c>
      <c r="K52" s="20" t="s">
        <v>145</v>
      </c>
      <c r="L52" s="25" t="s">
        <v>146</v>
      </c>
      <c r="M52" s="25">
        <f>100*4.51</f>
        <v>451</v>
      </c>
    </row>
    <row r="53" spans="1:13" ht="12.75">
      <c r="A53" s="4" t="s">
        <v>16</v>
      </c>
      <c r="F53" t="s">
        <v>73</v>
      </c>
      <c r="J53" s="20">
        <v>5</v>
      </c>
      <c r="K53" s="20" t="s">
        <v>147</v>
      </c>
      <c r="L53" s="25" t="s">
        <v>138</v>
      </c>
      <c r="M53" s="25">
        <f>2*549.4</f>
        <v>1098.8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 t="s">
        <v>148</v>
      </c>
      <c r="L54" s="25" t="s">
        <v>141</v>
      </c>
      <c r="M54" s="25">
        <v>150</v>
      </c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7</v>
      </c>
      <c r="K55" s="20" t="s">
        <v>150</v>
      </c>
      <c r="L55" s="25" t="s">
        <v>141</v>
      </c>
      <c r="M55" s="48">
        <v>447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8</v>
      </c>
      <c r="K56" s="20" t="s">
        <v>151</v>
      </c>
      <c r="L56" s="25" t="s">
        <v>141</v>
      </c>
      <c r="M56" s="25">
        <v>61.52</v>
      </c>
    </row>
    <row r="57" spans="1:13" ht="12.75">
      <c r="A57" s="4" t="s">
        <v>18</v>
      </c>
      <c r="B57" s="4"/>
      <c r="J57" s="20">
        <v>9</v>
      </c>
      <c r="K57" s="57" t="s">
        <v>152</v>
      </c>
      <c r="L57" s="25" t="s">
        <v>141</v>
      </c>
      <c r="M57" s="25">
        <v>91.74</v>
      </c>
    </row>
    <row r="58" spans="1:13" ht="12.75">
      <c r="A58" t="s">
        <v>19</v>
      </c>
      <c r="C58" s="49">
        <v>305312</v>
      </c>
      <c r="D58">
        <v>222535.4</v>
      </c>
      <c r="E58">
        <v>3654.2</v>
      </c>
      <c r="F58" s="37">
        <f>C58/D58*E58</f>
        <v>5013.454535323369</v>
      </c>
      <c r="J58" s="20">
        <v>10</v>
      </c>
      <c r="K58" s="20" t="s">
        <v>154</v>
      </c>
      <c r="L58" s="25" t="s">
        <v>141</v>
      </c>
      <c r="M58" s="25">
        <v>442.88</v>
      </c>
    </row>
    <row r="59" spans="1:13" ht="14.25" customHeight="1">
      <c r="A59" t="s">
        <v>20</v>
      </c>
      <c r="F59" s="37">
        <f>M20</f>
        <v>2984.3011018800007</v>
      </c>
      <c r="J59" s="20">
        <v>11</v>
      </c>
      <c r="K59" s="20" t="s">
        <v>155</v>
      </c>
      <c r="L59" s="25" t="s">
        <v>156</v>
      </c>
      <c r="M59" s="25">
        <f>2*1400</f>
        <v>2800</v>
      </c>
    </row>
    <row r="60" spans="1:13" ht="12.75">
      <c r="A60" t="s">
        <v>21</v>
      </c>
      <c r="F60" s="11">
        <f>M45</f>
        <v>10964.0010866232</v>
      </c>
      <c r="J60" s="20">
        <v>12</v>
      </c>
      <c r="K60" s="20" t="s">
        <v>158</v>
      </c>
      <c r="L60" s="25" t="s">
        <v>159</v>
      </c>
      <c r="M60" s="25">
        <f>4*274.67</f>
        <v>1098.68</v>
      </c>
    </row>
    <row r="61" spans="1:13" ht="12.75">
      <c r="A61" t="s">
        <v>70</v>
      </c>
      <c r="F61" s="5">
        <f>0*600*1.302</f>
        <v>0</v>
      </c>
      <c r="J61" s="20">
        <v>13</v>
      </c>
      <c r="K61" s="20" t="s">
        <v>161</v>
      </c>
      <c r="L61" s="25" t="s">
        <v>162</v>
      </c>
      <c r="M61" s="25">
        <f>5*19.1</f>
        <v>95.5</v>
      </c>
    </row>
    <row r="62" spans="1:13" ht="12.75">
      <c r="A62" t="s">
        <v>22</v>
      </c>
      <c r="F62" s="5">
        <f>M67</f>
        <v>10405.140000000001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0.47</v>
      </c>
      <c r="E65" t="s">
        <v>14</v>
      </c>
      <c r="F65" s="11">
        <f>B65*D65</f>
        <v>1718.32</v>
      </c>
      <c r="J65" s="20">
        <v>17</v>
      </c>
      <c r="K65" s="20"/>
      <c r="L65" s="25"/>
      <c r="M65" s="25"/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</row>
    <row r="67" spans="1:13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  <c r="J67" s="20"/>
      <c r="K67" s="20"/>
      <c r="L67" s="31" t="s">
        <v>63</v>
      </c>
      <c r="M67" s="28">
        <f>SUM(M49:M66)</f>
        <v>10405.140000000001</v>
      </c>
    </row>
    <row r="68" spans="1:6" ht="12.75">
      <c r="A68" s="4" t="s">
        <v>25</v>
      </c>
      <c r="B68" s="10"/>
      <c r="C68" s="10"/>
      <c r="F68" s="32">
        <f>SUM(F58:F67)</f>
        <v>31085.21672382657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</v>
      </c>
      <c r="E70" t="s">
        <v>14</v>
      </c>
      <c r="F70" s="11">
        <f>B70*D70</f>
        <v>731.2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1.29</v>
      </c>
      <c r="E73" t="s">
        <v>14</v>
      </c>
      <c r="F73" s="11">
        <f>B73*D73</f>
        <v>4716.24</v>
      </c>
    </row>
    <row r="74" spans="1:6" ht="12.75">
      <c r="A74" s="4" t="s">
        <v>29</v>
      </c>
      <c r="F74" s="32">
        <f>F70+F73</f>
        <v>5447.44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2.8</v>
      </c>
      <c r="E77" t="s">
        <v>14</v>
      </c>
      <c r="F77" s="11">
        <f>B77*D77</f>
        <v>10236.8</v>
      </c>
    </row>
    <row r="78" spans="1:6" ht="12.75">
      <c r="A78" s="4" t="s">
        <v>31</v>
      </c>
      <c r="F78" s="32">
        <f>SUM(F77)</f>
        <v>10236.8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61258.112723826576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3552.970537981941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24435.84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89831.30326180853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44774</v>
      </c>
      <c r="C87" s="42">
        <v>68650</v>
      </c>
      <c r="D87" s="45">
        <f>F44</f>
        <v>61825.731</v>
      </c>
      <c r="E87" s="45">
        <f>F85</f>
        <v>89831.30326180853</v>
      </c>
      <c r="F87" s="46">
        <f>C87+D87-E87</f>
        <v>40644.42773819147</v>
      </c>
    </row>
    <row r="89" spans="1:6" ht="13.5" thickBot="1">
      <c r="A89" t="s">
        <v>86</v>
      </c>
      <c r="C89" s="51">
        <v>44774</v>
      </c>
      <c r="D89" s="8" t="s">
        <v>87</v>
      </c>
      <c r="E89" s="51">
        <v>44804</v>
      </c>
      <c r="F89" t="s">
        <v>88</v>
      </c>
    </row>
    <row r="90" spans="1:7" ht="13.5" thickBot="1">
      <c r="A90" t="s">
        <v>89</v>
      </c>
      <c r="F90" s="52">
        <f>E87</f>
        <v>89831.30326180853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2022-11-21T08:15:00Z</dcterms:modified>
  <cp:category/>
  <cp:version/>
  <cp:contentType/>
  <cp:contentStatus/>
</cp:coreProperties>
</file>