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<sst xmlns="http://schemas.openxmlformats.org/spreadsheetml/2006/main" count="178" uniqueCount="151">
  <si>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</si>
  <si>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</si>
  <si>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</si>
  <si>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</si>
  <si>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</si>
  <si>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</si>
  <si>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</si>
  <si>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</si>
  <si>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</si>
  <si>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</si>
  <si>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</si>
  <si>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</si>
  <si>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</si>
  <si>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</si>
  <si>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</si>
  <si>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</si>
  <si>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</si>
  <si>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</si>
  <si>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</si>
  <si>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</si>
  <si>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</si>
  <si>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</si>
  <si>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</si>
  <si>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</si>
  <si>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</si>
  <si>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</si>
  <si>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</si>
  <si>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</si>
  <si>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</si>
  <si>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</si>
  <si>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</si>
  <si>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</si>
  <si>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</si>
  <si>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</si>
  <si>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</si>
  <si>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</si>
  <si>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</si>
  <si>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</si>
  <si>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</si>
  <si>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</si>
  <si>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</si>
  <si>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</si>
  <si>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</si>
  <si>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</si>
  <si>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</si>
  <si>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</si>
  <si>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</si>
  <si>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</si>
  <si>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</si>
  <si>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</si>
  <si>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</si>
  <si>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</si>
  <si>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</si>
  <si>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</si>
  <si>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</si>
  <si>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</si>
  <si>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</si>
  <si>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</si>
  <si>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</si>
  <si>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</si>
  <si>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</si>
  <si>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</si>
  <si>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</si>
  <si>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</si>
  <si>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</si>
  <si>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</si>
  <si>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</si>
  <si>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</si>
  <si>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</si>
  <si>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</si>
  <si>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</si>
  <si>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</si>
  <si>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</si>
  <si>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</si>
  <si>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</si>
  <si>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</si>
  <si>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</si>
  <si>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</si>
  <si>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</si>
  <si>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</si>
  <si>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</si>
  <si>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</si>
  <si>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</si>
  <si>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</si>
  <si>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</si>
  <si>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</si>
  <si>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</si>
  <si>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</si>
  <si>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</si>
  <si>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</si>
  <si>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</si>
  <si>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</si>
  <si>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</si>
  <si>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</si>
  <si>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</si>
  <si>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</si>
  <si>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</si>
  <si>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</si>
  <si>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</si>
  <si>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</si>
  <si>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</si>
  <si>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</si>
  <si>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</si>
  <si>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</si>
  <si>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</si>
  <si>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</si>
  <si>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</si>
  <si>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</si>
  <si>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</si>
  <si>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</si>
  <si>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</si>
  <si>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</si>
  <si>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</si>
  <si>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</si>
  <si>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</si>
  <si>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</si>
  <si>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</si>
  <si>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</si>
  <si>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</si>
  <si>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</si>
  <si>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</si>
  <si>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</si>
  <si>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</si>
  <si>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</si>
  <si>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</si>
  <si>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</si>
  <si>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</si>
  <si>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</si>
  <si>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</si>
  <si>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</si>
  <si>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</si>
  <si>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</si>
  <si>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за   ноябрь-декабрь  2022 г.</t>
  </si>
  <si>
    <t>01.11.2022г.</t>
  </si>
  <si>
    <t>ост.на 01.01</t>
  </si>
  <si>
    <t>декабря</t>
  </si>
  <si>
    <t>смена провода (0,5мп)</t>
  </si>
  <si>
    <t>провод</t>
  </si>
  <si>
    <t>0,5мп</t>
  </si>
  <si>
    <t>орех</t>
  </si>
  <si>
    <t>1шт</t>
  </si>
  <si>
    <t xml:space="preserve">смена вентиля д 15 (1шт) </t>
  </si>
  <si>
    <t>вентиль д 15</t>
  </si>
  <si>
    <t>уголок 20</t>
  </si>
  <si>
    <t>муфта паячная</t>
  </si>
  <si>
    <t>2шт</t>
  </si>
  <si>
    <t>муфта 20</t>
  </si>
  <si>
    <t>тройник 20</t>
  </si>
  <si>
    <t>смена ламп (8шт) п-д3,5</t>
  </si>
  <si>
    <t>лампа</t>
  </si>
  <si>
    <t>8шт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</si>
</sst>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11</v>
      </c>
      <c r="E2" s="64">
        <v>12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135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725.74198704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9.71</v>
      </c>
      <c r="M20" s="33">
        <f>SUM(M6:M19)</f>
        <v>2024.98698108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136</v>
      </c>
      <c r="L24" s="55">
        <f>0.005*19</f>
        <v>0.095</v>
      </c>
      <c r="M24" s="49">
        <f aca="true" t="shared" si="1" ref="M24:M35">L24*160.174*1.302*1.15</f>
        <v>22.783710368999998</v>
      </c>
    </row>
    <row r="25" spans="1:13" ht="12.75">
      <c r="A25" t="s">
        <v>105</v>
      </c>
      <c r="J25" s="20">
        <v>2</v>
      </c>
      <c r="K25" s="52" t="s">
        <v>141</v>
      </c>
      <c r="L25" s="44">
        <v>0.81</v>
      </c>
      <c r="M25" s="49">
        <f t="shared" si="1"/>
        <v>194.261109462</v>
      </c>
    </row>
    <row r="26" spans="1:13" ht="12.75">
      <c r="A26" t="s">
        <v>106</v>
      </c>
      <c r="J26" s="20">
        <v>3</v>
      </c>
      <c r="K26" s="52" t="s">
        <v>148</v>
      </c>
      <c r="L26" s="44">
        <f>0.08*7.1</f>
        <v>0.568</v>
      </c>
      <c r="M26" s="49">
        <f t="shared" si="1"/>
        <v>136.2226051536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52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52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1.4729999999999999</v>
      </c>
      <c r="M36" s="33">
        <f>SUM(M24:M35)</f>
        <v>353.2674249846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98971.13</v>
      </c>
      <c r="J40" s="20">
        <v>1</v>
      </c>
      <c r="K40" s="52" t="s">
        <v>137</v>
      </c>
      <c r="L40" s="44" t="s">
        <v>138</v>
      </c>
      <c r="M40" s="51">
        <f>0.5*71.64</f>
        <v>35.82</v>
      </c>
    </row>
    <row r="41" spans="1:13" ht="12.75">
      <c r="A41" t="s">
        <v>7</v>
      </c>
      <c r="F41" s="5">
        <v>104353.06</v>
      </c>
      <c r="J41" s="20">
        <v>2</v>
      </c>
      <c r="K41" s="20" t="s">
        <v>139</v>
      </c>
      <c r="L41" s="25" t="s">
        <v>140</v>
      </c>
      <c r="M41" s="25">
        <v>71.64</v>
      </c>
    </row>
    <row r="42" spans="2:13" ht="12.75">
      <c r="B42" t="s">
        <v>8</v>
      </c>
      <c r="F42" s="9">
        <f>F41/F40</f>
        <v>1.054378787026075</v>
      </c>
      <c r="J42" s="20">
        <v>3</v>
      </c>
      <c r="K42" s="20" t="s">
        <v>142</v>
      </c>
      <c r="L42" s="25" t="s">
        <v>140</v>
      </c>
      <c r="M42" s="44">
        <v>356.61</v>
      </c>
    </row>
    <row r="43" spans="1:13" ht="12.75">
      <c r="A43" t="s">
        <v>125</v>
      </c>
      <c r="F43" s="5">
        <f>250+400+250</f>
        <v>900</v>
      </c>
      <c r="J43" s="20">
        <v>4</v>
      </c>
      <c r="K43" s="20" t="s">
        <v>143</v>
      </c>
      <c r="L43" s="25" t="s">
        <v>140</v>
      </c>
      <c r="M43" s="25">
        <v>17.01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105253.06</v>
      </c>
      <c r="J44" s="20">
        <v>5</v>
      </c>
      <c r="K44" s="20" t="s">
        <v>144</v>
      </c>
      <c r="L44" s="25" t="s">
        <v>145</v>
      </c>
      <c r="M44" s="44">
        <f>2*5.27</f>
        <v>10.54</v>
      </c>
    </row>
    <row r="45" spans="10:13" ht="12.75">
      <c r="J45" s="20">
        <v>6</v>
      </c>
      <c r="K45" s="20" t="s">
        <v>146</v>
      </c>
      <c r="L45" s="25" t="s">
        <v>140</v>
      </c>
      <c r="M45" s="25">
        <v>62.14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5" t="s">
        <v>140</v>
      </c>
      <c r="M46" s="25">
        <v>35</v>
      </c>
    </row>
    <row r="47" spans="10:13" ht="12.75">
      <c r="J47" s="20">
        <v>8</v>
      </c>
      <c r="K47" s="20" t="s">
        <v>149</v>
      </c>
      <c r="L47" s="25" t="s">
        <v>150</v>
      </c>
      <c r="M47" s="25">
        <f>8*20</f>
        <v>160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(7715)*1.302</f>
        <v>10044.93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11</v>
      </c>
      <c r="K50" s="20"/>
      <c r="L50" s="25"/>
      <c r="M50" s="25"/>
    </row>
    <row r="51" spans="1:13" ht="12.75">
      <c r="A51" s="60" t="s">
        <v>82</v>
      </c>
      <c r="B51" s="56"/>
      <c r="C51" s="56"/>
      <c r="D51" s="56"/>
      <c r="E51" s="61">
        <v>0.81</v>
      </c>
      <c r="F51" s="57">
        <f>E51*E33</f>
        <v>2528.9010000000003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14959.095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434.75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599363</v>
      </c>
      <c r="D58">
        <v>222535.4</v>
      </c>
      <c r="E58">
        <v>3122.1</v>
      </c>
      <c r="F58" s="34">
        <f>C58/D58*E58</f>
        <v>8408.869880028076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2024.98698108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353.2674249846</v>
      </c>
      <c r="J60" s="20"/>
      <c r="K60" s="20"/>
      <c r="L60" s="31" t="s">
        <v>65</v>
      </c>
      <c r="M60" s="28">
        <f>SUM(M40:M59)</f>
        <v>748.7600000000001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748.7600000000001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0.48</v>
      </c>
      <c r="E65" s="56" t="s">
        <v>14</v>
      </c>
      <c r="F65" s="57">
        <f>B65*D65</f>
        <v>1498.608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0.68</v>
      </c>
      <c r="E67" s="58"/>
      <c r="F67" s="59">
        <f>D67*E33</f>
        <v>2123.0280000000002</v>
      </c>
    </row>
    <row r="68" spans="1:6" ht="12.75">
      <c r="A68" s="4" t="s">
        <v>25</v>
      </c>
      <c r="B68" s="10"/>
      <c r="C68" s="10"/>
      <c r="F68" s="32">
        <f>SUM(F58:F66)</f>
        <v>13034.492286092678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0.4</v>
      </c>
      <c r="E70" t="s">
        <v>14</v>
      </c>
      <c r="F70" s="11">
        <f>B70*D70</f>
        <v>1248.8400000000001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5.17</v>
      </c>
      <c r="E73" t="s">
        <v>14</v>
      </c>
      <c r="F73" s="11">
        <f>B73*D73</f>
        <v>16141.257</v>
      </c>
    </row>
    <row r="74" spans="1:6" ht="12.75">
      <c r="A74" s="4" t="s">
        <v>29</v>
      </c>
      <c r="F74" s="32">
        <f>F70+F73</f>
        <v>17390.097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5.3</v>
      </c>
      <c r="E77" t="s">
        <v>14</v>
      </c>
      <c r="F77" s="11">
        <f>B77*D77</f>
        <v>16547.129999999997</v>
      </c>
    </row>
    <row r="78" spans="1:6" ht="12.75">
      <c r="A78" s="4" t="s">
        <v>32</v>
      </c>
      <c r="F78" s="32">
        <f>SUM(F77)</f>
        <v>16547.129999999997</v>
      </c>
    </row>
    <row r="79" spans="1:6" ht="12.75">
      <c r="A79" s="62" t="s">
        <v>76</v>
      </c>
      <c r="B79" s="56"/>
      <c r="C79" s="56"/>
      <c r="D79" s="61">
        <v>2.12</v>
      </c>
      <c r="E79" s="56"/>
      <c r="F79" s="63">
        <f>D79*E33</f>
        <v>6618.852</v>
      </c>
    </row>
    <row r="80" spans="1:6" ht="12.75">
      <c r="A80" s="1" t="s">
        <v>33</v>
      </c>
      <c r="B80" s="1"/>
      <c r="F80" s="32">
        <f>F52+F56+F68+F74+F78+F79</f>
        <v>68984.41628609267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4001.096144593375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f>0+0</f>
        <v>0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f>413.11+451.34</f>
        <v>864.45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1831.41+1990.97</f>
        <v>3822.38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77672.34243068605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45231</v>
      </c>
      <c r="C87" s="39">
        <v>-59902</v>
      </c>
      <c r="D87" s="42">
        <f>F44</f>
        <v>105253.06</v>
      </c>
      <c r="E87" s="42">
        <f>F85</f>
        <v>77672.34243068605</v>
      </c>
      <c r="F87" s="43">
        <f>C87+D87-E87</f>
        <v>-32321.282430686057</v>
      </c>
    </row>
    <row r="89" spans="1:6" ht="12.75">
      <c r="A89" t="s">
        <v>110</v>
      </c>
      <c r="C89" s="47" t="s">
        <v>133</v>
      </c>
      <c r="D89" s="8" t="s">
        <v>111</v>
      </c>
      <c r="E89" s="47">
        <v>44926</v>
      </c>
      <c r="F89" t="s">
        <v>112</v>
      </c>
    </row>
    <row r="90" spans="1:7" ht="12.75">
      <c r="A90" t="s">
        <v>113</v>
      </c>
      <c r="F90" s="48">
        <f>E87</f>
        <v>77672.34243068605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2023-01-12T16:40:55Z</cp:lastPrinted>
  <dcterms:created xsi:type="dcterms:W3CDTF">2008-08-18T07:30:19Z</dcterms:created>
  <dcterms:modified xsi:type="dcterms:W3CDTF">2023-03-21T12:12:50Z</dcterms:modified>
  <cp:category/>
  <cp:version/>
  <cp:contentType/>
  <cp:contentStatus/>
</cp:coreProperties>
</file>