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<sst xmlns="http://schemas.openxmlformats.org/spreadsheetml/2006/main" count="181" uniqueCount="156">
  <si>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</si>
  <si>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</si>
  <si>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</si>
  <si>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</si>
  <si>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</si>
  <si>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</si>
  <si>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</si>
  <si>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</si>
  <si>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</si>
  <si>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</si>
  <si>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</si>
  <si>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</si>
  <si>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</si>
  <si>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</si>
  <si>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</si>
  <si>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</si>
  <si>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</si>
  <si>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</si>
  <si>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</si>
  <si>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</si>
  <si>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</si>
  <si>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</si>
  <si>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</si>
  <si>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</si>
  <si>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</si>
  <si>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</si>
  <si>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</si>
  <si>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</si>
  <si>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</si>
  <si>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</si>
  <si>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</si>
  <si>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</si>
  <si>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</si>
  <si>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</si>
  <si>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</si>
  <si>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</si>
  <si>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</si>
  <si>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</si>
  <si>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</si>
  <si>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</si>
  <si>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</si>
  <si>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</si>
  <si>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</si>
  <si>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</si>
  <si>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</si>
  <si>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</si>
  <si>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</si>
  <si>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</si>
  <si>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</si>
  <si>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</si>
  <si>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</si>
  <si>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</si>
  <si>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</si>
  <si>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</si>
  <si>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</si>
  <si>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</si>
  <si>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</si>
  <si>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</si>
  <si>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</si>
  <si>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</si>
  <si>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</si>
  <si>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</si>
  <si>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</si>
  <si>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</si>
  <si>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</si>
  <si>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</si>
  <si>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</si>
  <si>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</si>
  <si>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</si>
  <si>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</si>
  <si>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</si>
  <si>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</si>
  <si>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</si>
  <si>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</si>
  <si>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</si>
  <si>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</si>
  <si>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</si>
  <si>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</si>
  <si>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</si>
  <si>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</si>
  <si>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</si>
  <si>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</si>
  <si>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</si>
  <si>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</si>
  <si>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</si>
  <si>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</si>
  <si>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</si>
  <si>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</si>
  <si>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</si>
  <si>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</si>
  <si>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</si>
  <si>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</si>
  <si>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</si>
  <si>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</si>
  <si>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</si>
  <si>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</si>
  <si>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</si>
  <si>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</si>
  <si>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</si>
  <si>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</si>
  <si>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</si>
  <si>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</si>
  <si>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</si>
  <si>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</si>
  <si>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</si>
  <si>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</si>
  <si>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</si>
  <si>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</si>
  <si>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</si>
  <si>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</si>
  <si>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</si>
  <si>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</si>
  <si>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</si>
  <si>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</si>
  <si>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</si>
  <si>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</si>
  <si>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</si>
  <si>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</si>
  <si>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</si>
  <si>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</si>
  <si>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</si>
  <si>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</si>
  <si>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</si>
  <si>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</si>
  <si>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</si>
  <si>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</si>
  <si>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</si>
  <si>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</si>
  <si>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</si>
  <si>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</si>
  <si>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</si>
  <si>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</si>
  <si>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</si>
  <si>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</si>
  <si>
    <t>прочистка канализации</t>
  </si>
  <si>
    <t>смена вентиля д 25 (1шт) подвал</t>
  </si>
  <si>
    <t>вентиль д 25</t>
  </si>
  <si>
    <t>1шт</t>
  </si>
  <si>
    <t xml:space="preserve">бочонок </t>
  </si>
  <si>
    <t>смена ламп (2шт) п-д2</t>
  </si>
  <si>
    <t>лампа</t>
  </si>
  <si>
    <t>2шт</t>
  </si>
  <si>
    <t>прочисткам канализации</t>
  </si>
  <si>
    <t>ремонт крепления труб элеватора</t>
  </si>
  <si>
    <t>уголок 50</t>
  </si>
  <si>
    <t>ремонт забора полисадника (20мп)</t>
  </si>
  <si>
    <t>саморез</t>
  </si>
  <si>
    <t>60шт</t>
  </si>
  <si>
    <t>проволока</t>
  </si>
  <si>
    <t>3кг</t>
  </si>
  <si>
    <t>ремонт стола, скамейки, ступеньки, горки</t>
  </si>
  <si>
    <t>доска 50</t>
  </si>
  <si>
    <t>3шт</t>
  </si>
  <si>
    <t>30шт</t>
  </si>
  <si>
    <t>смена ламп (9шт)</t>
  </si>
  <si>
    <t>9шт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</si>
</sst>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55" sqref="M5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2.76</v>
      </c>
      <c r="M6" s="45">
        <f>L6*160.174*1.302</f>
        <v>575.5884724800001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8.52</v>
      </c>
      <c r="M14" s="45">
        <f t="shared" si="0"/>
        <v>1776.81658896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1.66</v>
      </c>
      <c r="M16" s="45">
        <f t="shared" si="0"/>
        <v>346.18726968000004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19</v>
      </c>
      <c r="M20" s="34">
        <f>SUM(M6:M19)</f>
        <v>3962.3844120000003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4.83</v>
      </c>
      <c r="M24" s="33">
        <f>L24*160.174*1.302*1.15</f>
        <v>1158.371800866</v>
      </c>
    </row>
    <row r="25" spans="1:13" ht="12.75">
      <c r="A25" t="s">
        <v>106</v>
      </c>
      <c r="J25" s="20">
        <v>2</v>
      </c>
      <c r="K25" s="20" t="s">
        <v>135</v>
      </c>
      <c r="L25" s="45">
        <v>1.03</v>
      </c>
      <c r="M25" s="33">
        <f aca="true" t="shared" si="1" ref="M25:M41">L25*160.174*1.302*1.15</f>
        <v>247.02338610599998</v>
      </c>
    </row>
    <row r="26" spans="1:13" ht="12.75">
      <c r="A26" t="s">
        <v>107</v>
      </c>
      <c r="J26" s="20">
        <v>3</v>
      </c>
      <c r="K26" s="20" t="s">
        <v>139</v>
      </c>
      <c r="L26" s="45">
        <v>0.14</v>
      </c>
      <c r="M26" s="33">
        <f t="shared" si="1"/>
        <v>33.575994228000006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142</v>
      </c>
      <c r="L27" s="45">
        <f>0.3*32.2</f>
        <v>9.66</v>
      </c>
      <c r="M27" s="33">
        <f t="shared" si="1"/>
        <v>2316.743601732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143</v>
      </c>
      <c r="L28" s="45">
        <v>3.22</v>
      </c>
      <c r="M28" s="33">
        <f t="shared" si="1"/>
        <v>772.2478672440001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145</v>
      </c>
      <c r="L29" s="45">
        <v>6.54</v>
      </c>
      <c r="M29" s="33">
        <f t="shared" si="1"/>
        <v>1568.4785875080001</v>
      </c>
    </row>
    <row r="30" spans="10:13" ht="12.75">
      <c r="J30" s="20">
        <v>7</v>
      </c>
      <c r="K30" s="20" t="s">
        <v>150</v>
      </c>
      <c r="L30" s="45">
        <v>8.65</v>
      </c>
      <c r="M30" s="33">
        <f t="shared" si="1"/>
        <v>2074.51678623</v>
      </c>
    </row>
    <row r="31" spans="2:13" ht="12.75">
      <c r="B31" t="s">
        <v>0</v>
      </c>
      <c r="J31" s="20">
        <v>8</v>
      </c>
      <c r="K31" s="20" t="s">
        <v>154</v>
      </c>
      <c r="L31" s="25">
        <f>0.09*7.1</f>
        <v>0.6389999999999999</v>
      </c>
      <c r="M31" s="33">
        <f t="shared" si="1"/>
        <v>153.25043079779996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50078.22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43372.39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0.8660928842918139</v>
      </c>
      <c r="J42" s="20"/>
      <c r="K42" s="30" t="s">
        <v>58</v>
      </c>
      <c r="L42" s="28">
        <f>SUM(L24:L41)</f>
        <v>34.709</v>
      </c>
      <c r="M42" s="34">
        <f>SUM(M24:M41)</f>
        <v>8324.208454711801</v>
      </c>
    </row>
    <row r="43" spans="1:11" ht="12.75">
      <c r="A43" t="s">
        <v>125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44272.39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136</v>
      </c>
      <c r="L46" s="47" t="s">
        <v>137</v>
      </c>
      <c r="M46" s="25">
        <v>918</v>
      </c>
    </row>
    <row r="47" spans="10:13" ht="12.75">
      <c r="J47" s="20">
        <v>2</v>
      </c>
      <c r="K47" s="20" t="s">
        <v>138</v>
      </c>
      <c r="L47" s="25" t="s">
        <v>137</v>
      </c>
      <c r="M47" s="25">
        <v>14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140</v>
      </c>
      <c r="L48" s="25" t="s">
        <v>141</v>
      </c>
      <c r="M48" s="25">
        <f>2*16.2</f>
        <v>32.4</v>
      </c>
    </row>
    <row r="49" spans="1:13" ht="12.75">
      <c r="A49" t="s">
        <v>12</v>
      </c>
      <c r="F49" s="11">
        <f>(7198)*1.302</f>
        <v>9371.796</v>
      </c>
      <c r="J49" s="20">
        <v>4</v>
      </c>
      <c r="K49" s="20" t="s">
        <v>144</v>
      </c>
      <c r="L49" s="25" t="s">
        <v>137</v>
      </c>
      <c r="M49" s="25">
        <v>1200</v>
      </c>
    </row>
    <row r="50" spans="1:13" ht="12.75">
      <c r="A50" s="6" t="s">
        <v>15</v>
      </c>
      <c r="F50" s="11">
        <f>(1832)*1.302</f>
        <v>2385.264</v>
      </c>
      <c r="J50" s="20">
        <v>5</v>
      </c>
      <c r="K50" s="20" t="s">
        <v>146</v>
      </c>
      <c r="L50" s="25" t="s">
        <v>147</v>
      </c>
      <c r="M50" s="25">
        <f>60*0.52</f>
        <v>31.200000000000003</v>
      </c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6</v>
      </c>
      <c r="K51" s="20" t="s">
        <v>148</v>
      </c>
      <c r="L51" s="25" t="s">
        <v>149</v>
      </c>
      <c r="M51" s="25">
        <f>3*4.96</f>
        <v>14.879999999999999</v>
      </c>
    </row>
    <row r="52" spans="1:13" ht="12.75">
      <c r="A52" s="4" t="s">
        <v>34</v>
      </c>
      <c r="F52" s="32">
        <f>F49+F50+F51</f>
        <v>11757.060000000001</v>
      </c>
      <c r="J52" s="20">
        <v>7</v>
      </c>
      <c r="K52" s="20" t="s">
        <v>151</v>
      </c>
      <c r="L52" s="25" t="s">
        <v>152</v>
      </c>
      <c r="M52" s="25">
        <f>3*666.67</f>
        <v>2000.0099999999998</v>
      </c>
    </row>
    <row r="53" spans="1:13" ht="12.75">
      <c r="A53" s="4" t="s">
        <v>16</v>
      </c>
      <c r="J53" s="20">
        <v>8</v>
      </c>
      <c r="K53" s="20" t="s">
        <v>146</v>
      </c>
      <c r="L53" s="25" t="s">
        <v>153</v>
      </c>
      <c r="M53" s="25">
        <v>30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 t="s">
        <v>140</v>
      </c>
      <c r="L54" s="25" t="s">
        <v>155</v>
      </c>
      <c r="M54" s="45">
        <f>9*19.1</f>
        <v>171.9</v>
      </c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11</v>
      </c>
      <c r="K56" s="20"/>
      <c r="L56" s="25"/>
      <c r="M56" s="25"/>
    </row>
    <row r="57" spans="1:13" ht="12.75">
      <c r="A57" s="4" t="s">
        <v>18</v>
      </c>
      <c r="B57" s="4"/>
      <c r="J57" s="20">
        <v>12</v>
      </c>
      <c r="K57" s="20"/>
      <c r="L57" s="25"/>
      <c r="M57" s="45"/>
    </row>
    <row r="58" spans="1:13" ht="12.75">
      <c r="A58" t="s">
        <v>19</v>
      </c>
      <c r="C58" s="46">
        <v>305312</v>
      </c>
      <c r="D58">
        <v>222535.4</v>
      </c>
      <c r="E58">
        <v>3156.5</v>
      </c>
      <c r="F58" s="35">
        <f>C58/D58*E58</f>
        <v>4330.624826432109</v>
      </c>
      <c r="J58" s="20">
        <v>13</v>
      </c>
      <c r="K58" s="20"/>
      <c r="L58" s="25"/>
      <c r="M58" s="25"/>
    </row>
    <row r="59" spans="1:13" ht="12.75">
      <c r="A59" t="s">
        <v>20</v>
      </c>
      <c r="F59" s="35">
        <f>M20</f>
        <v>3962.3844120000003</v>
      </c>
      <c r="J59" s="20">
        <v>14</v>
      </c>
      <c r="K59" s="20"/>
      <c r="L59" s="25"/>
      <c r="M59" s="45"/>
    </row>
    <row r="60" spans="1:13" ht="12.75">
      <c r="A60" t="s">
        <v>21</v>
      </c>
      <c r="F60" s="11">
        <f>M42</f>
        <v>8324.208454711801</v>
      </c>
      <c r="J60" s="20">
        <v>15</v>
      </c>
      <c r="K60" s="20"/>
      <c r="L60" s="25"/>
      <c r="M60" s="45"/>
    </row>
    <row r="61" spans="1:13" ht="12.75">
      <c r="A61" t="s">
        <v>73</v>
      </c>
      <c r="F61" s="5">
        <f>1*600*1.302</f>
        <v>781.2</v>
      </c>
      <c r="J61" s="20">
        <v>16</v>
      </c>
      <c r="K61" s="20"/>
      <c r="L61" s="25"/>
      <c r="M61" s="45"/>
    </row>
    <row r="62" spans="1:13" ht="12.75">
      <c r="A62" t="s">
        <v>22</v>
      </c>
      <c r="F62" s="5">
        <f>M70</f>
        <v>4412.389999999999</v>
      </c>
      <c r="J62" s="20">
        <v>17</v>
      </c>
      <c r="K62" s="20"/>
      <c r="L62" s="25"/>
      <c r="M62" s="45"/>
    </row>
    <row r="63" spans="1:13" ht="12.75">
      <c r="A63" t="s">
        <v>23</v>
      </c>
      <c r="F63" s="5"/>
      <c r="J63" s="20">
        <v>18</v>
      </c>
      <c r="K63" s="20"/>
      <c r="L63" s="25"/>
      <c r="M63" s="45"/>
    </row>
    <row r="64" spans="1:13" ht="12.75">
      <c r="A64" t="s">
        <v>24</v>
      </c>
      <c r="F64" s="5"/>
      <c r="J64" s="20">
        <v>19</v>
      </c>
      <c r="K64" s="20"/>
      <c r="L64" s="25"/>
      <c r="M64" s="45"/>
    </row>
    <row r="65" spans="2:13" ht="12.75">
      <c r="B65">
        <v>3156.5</v>
      </c>
      <c r="C65" t="s">
        <v>13</v>
      </c>
      <c r="D65" s="11">
        <v>0.47</v>
      </c>
      <c r="E65" t="s">
        <v>14</v>
      </c>
      <c r="F65" s="5">
        <f>B65*D65</f>
        <v>1483.5549999999998</v>
      </c>
      <c r="J65" s="20">
        <v>20</v>
      </c>
      <c r="K65" s="20"/>
      <c r="L65" s="25"/>
      <c r="M65" s="4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21</v>
      </c>
      <c r="K66" s="20"/>
      <c r="L66" s="25"/>
      <c r="M66" s="4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>
        <v>22</v>
      </c>
      <c r="K67" s="20"/>
      <c r="L67" s="25"/>
      <c r="M67" s="45"/>
    </row>
    <row r="68" spans="1:13" ht="12.75">
      <c r="A68" s="4" t="s">
        <v>25</v>
      </c>
      <c r="B68" s="10"/>
      <c r="C68" s="10"/>
      <c r="F68" s="32">
        <f>SUM(F58:F67)</f>
        <v>23294.36269314391</v>
      </c>
      <c r="J68" s="20">
        <v>23</v>
      </c>
      <c r="K68" s="20"/>
      <c r="L68" s="25"/>
      <c r="M68" s="25"/>
    </row>
    <row r="69" spans="1:13" ht="12.75">
      <c r="A69" s="4" t="s">
        <v>26</v>
      </c>
      <c r="J69" s="20">
        <v>24</v>
      </c>
      <c r="K69" s="20"/>
      <c r="L69" s="25"/>
      <c r="M69" s="25"/>
    </row>
    <row r="70" spans="1:13" ht="12.75">
      <c r="A70" t="s">
        <v>27</v>
      </c>
      <c r="B70">
        <v>3156.5</v>
      </c>
      <c r="C70" s="5" t="s">
        <v>13</v>
      </c>
      <c r="D70" s="5">
        <v>0.2</v>
      </c>
      <c r="E70" t="s">
        <v>14</v>
      </c>
      <c r="F70" s="11">
        <f>B70*D70</f>
        <v>631.3000000000001</v>
      </c>
      <c r="J70" s="20"/>
      <c r="K70" s="20"/>
      <c r="L70" s="31" t="s">
        <v>65</v>
      </c>
      <c r="M70" s="28">
        <f>SUM(M46:M69)</f>
        <v>4412.389999999999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1.29</v>
      </c>
      <c r="E73" t="s">
        <v>14</v>
      </c>
      <c r="F73" s="11">
        <f>B73*D73</f>
        <v>4071.885</v>
      </c>
    </row>
    <row r="74" spans="1:6" ht="12.75">
      <c r="A74" s="4" t="s">
        <v>29</v>
      </c>
      <c r="F74" s="32">
        <f>F70+F73</f>
        <v>4703.185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2.8</v>
      </c>
      <c r="E77" t="s">
        <v>14</v>
      </c>
      <c r="F77" s="11">
        <f>B77*D77</f>
        <v>8838.199999999999</v>
      </c>
    </row>
    <row r="78" spans="1:6" ht="12.75">
      <c r="A78" s="4" t="s">
        <v>32</v>
      </c>
      <c r="F78" s="32">
        <f>SUM(F77)</f>
        <v>8838.199999999999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48592.80769314391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2818.382846202346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2883.6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297.46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v>1956.85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56549.10053934625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44774</v>
      </c>
      <c r="C87" s="40">
        <v>-70546</v>
      </c>
      <c r="D87" s="43">
        <f>F44</f>
        <v>44272.39</v>
      </c>
      <c r="E87" s="43">
        <f>F85</f>
        <v>56549.10053934625</v>
      </c>
      <c r="F87" s="44">
        <f>C87+D87-E87</f>
        <v>-82822.71053934624</v>
      </c>
    </row>
    <row r="89" spans="1:6" ht="13.5" thickBot="1">
      <c r="A89" t="s">
        <v>111</v>
      </c>
      <c r="C89" s="49">
        <v>44774</v>
      </c>
      <c r="D89" s="8" t="s">
        <v>112</v>
      </c>
      <c r="E89" s="49">
        <v>44804</v>
      </c>
      <c r="F89" t="s">
        <v>113</v>
      </c>
    </row>
    <row r="90" spans="1:7" ht="13.5" thickBot="1">
      <c r="A90" t="s">
        <v>114</v>
      </c>
      <c r="F90" s="50">
        <f>E87</f>
        <v>56549.10053934625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2022-11-21T08:20:29Z</dcterms:modified>
  <cp:category/>
  <cp:version/>
  <cp:contentType/>
  <cp:contentStatus/>
</cp:coreProperties>
</file>