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<sst xmlns="http://schemas.openxmlformats.org/spreadsheetml/2006/main" count="160" uniqueCount="137">
  <si>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</si>
  <si>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</si>
  <si>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</si>
  <si>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</si>
  <si>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</si>
  <si>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</si>
  <si>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</si>
  <si>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</si>
  <si>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</si>
  <si>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</si>
  <si>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</si>
  <si>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</si>
  <si>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</si>
  <si>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</si>
  <si>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</si>
  <si>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</si>
  <si>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</si>
  <si>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</si>
  <si>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</si>
  <si>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</si>
  <si>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</si>
  <si>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</si>
  <si>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</si>
  <si>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</si>
  <si>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</si>
  <si>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</si>
  <si>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</si>
  <si>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</si>
  <si>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</si>
  <si>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</si>
  <si>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</si>
  <si>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</si>
  <si>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</si>
  <si>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</si>
  <si>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</si>
  <si>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</si>
  <si>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</si>
  <si>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</si>
  <si>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</si>
  <si>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</si>
  <si>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</si>
  <si>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</si>
  <si>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</si>
  <si>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</si>
  <si>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</si>
  <si>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</si>
  <si>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</si>
  <si>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</si>
  <si>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</si>
  <si>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</si>
  <si>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</si>
  <si>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</si>
  <si>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</si>
  <si>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</si>
  <si>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</si>
  <si>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</si>
  <si>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</si>
  <si>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</si>
  <si>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</si>
  <si>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</si>
  <si>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</si>
  <si>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</si>
  <si>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</si>
  <si>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</si>
  <si>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</si>
  <si>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</si>
  <si>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</si>
  <si>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</si>
  <si>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</si>
  <si>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</si>
  <si>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</si>
  <si>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</si>
  <si>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</si>
  <si>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</si>
  <si>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</si>
  <si>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</si>
  <si>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</si>
  <si>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</si>
  <si>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</si>
  <si>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</si>
  <si>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</si>
  <si>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</si>
  <si>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</si>
  <si>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</si>
  <si>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</si>
  <si>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</si>
  <si>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</si>
  <si>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</si>
  <si>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</si>
  <si>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</si>
  <si>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</si>
  <si>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</si>
  <si>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</si>
  <si>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</si>
  <si>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</si>
  <si>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</si>
  <si>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</si>
  <si>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</si>
  <si>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</si>
  <si>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</si>
  <si>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</si>
  <si>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</si>
  <si>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</si>
  <si>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</si>
  <si>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</si>
  <si>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</si>
  <si>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</si>
  <si>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</si>
  <si>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</si>
  <si>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</si>
  <si>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</si>
  <si>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</si>
  <si>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</si>
  <si>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</si>
  <si>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</si>
  <si>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</si>
  <si>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</si>
  <si>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</si>
  <si>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</si>
  <si>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</si>
  <si>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</si>
  <si>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</si>
  <si>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</si>
  <si>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</si>
  <si>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</si>
  <si>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</si>
  <si>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</si>
  <si>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</si>
  <si>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</si>
  <si>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</si>
  <si>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</si>
  <si>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</si>
  <si>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2021г.</t>
  </si>
  <si>
    <t>0</t>
  </si>
  <si>
    <t>ост.на 01.05</t>
  </si>
  <si>
    <t>апреля</t>
  </si>
  <si>
    <t>за   март-апрель  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</si>
</sst>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F83" sqref="F83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3.4</v>
      </c>
      <c r="K2" s="5" t="s">
        <v>136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135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4.05</v>
      </c>
      <c r="M14" s="46">
        <f t="shared" si="0"/>
        <v>844.6135194000001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4.55</v>
      </c>
      <c r="M20" s="34">
        <f>SUM(M6:M19)</f>
        <v>948.8867934000001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25"/>
      <c r="M24" s="33">
        <f aca="true" t="shared" si="1" ref="M24:M31">L24*160.174*1.302*1.15</f>
        <v>0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</v>
      </c>
      <c r="M32" s="34">
        <f>SUM(M24:M31)</f>
        <v>0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f>6551.37-105.04</f>
        <v>6446.33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46699.63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7.244374706228195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5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47054.63</v>
      </c>
      <c r="J44" s="20"/>
      <c r="K44" s="20"/>
      <c r="L44" s="30" t="s">
        <v>64</v>
      </c>
      <c r="M44" s="34">
        <f>SUM(M36:M43)</f>
        <v>0</v>
      </c>
    </row>
    <row r="46" spans="2:3" ht="12.75">
      <c r="B46" s="1" t="s">
        <v>10</v>
      </c>
      <c r="C46" s="1"/>
    </row>
    <row r="48" spans="1:6" ht="12.75">
      <c r="A48" s="4" t="s">
        <v>11</v>
      </c>
      <c r="B48" s="4"/>
      <c r="C48" s="4"/>
      <c r="D48" s="4"/>
      <c r="E48" s="4"/>
      <c r="F48" s="4"/>
    </row>
    <row r="49" spans="1:6" ht="12.75">
      <c r="A49" t="s">
        <v>12</v>
      </c>
      <c r="F49" s="11">
        <f>(6396.08+7215.84)*1.302</f>
        <v>17722.71984</v>
      </c>
    </row>
    <row r="50" spans="1:6" ht="12.75">
      <c r="A50" s="6" t="s">
        <v>79</v>
      </c>
      <c r="F50" s="11">
        <f>(1091+1575)*1.302</f>
        <v>3471.132</v>
      </c>
    </row>
    <row r="51" spans="1:6" ht="12.75">
      <c r="A51" s="55" t="s">
        <v>83</v>
      </c>
      <c r="B51" s="48"/>
      <c r="C51" s="48"/>
      <c r="D51" s="48"/>
      <c r="E51" s="56">
        <v>0</v>
      </c>
      <c r="F51" s="57">
        <f>E51*E33</f>
        <v>0</v>
      </c>
    </row>
    <row r="52" spans="1:6" ht="12.75">
      <c r="A52" s="4" t="s">
        <v>33</v>
      </c>
      <c r="F52" s="32">
        <f>F49+F50+F51</f>
        <v>21193.851840000003</v>
      </c>
    </row>
    <row r="53" ht="12.75">
      <c r="A53" s="4" t="s">
        <v>15</v>
      </c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78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598737</v>
      </c>
      <c r="D58">
        <v>224780.8</v>
      </c>
      <c r="E58">
        <v>1537.6</v>
      </c>
      <c r="F58" s="35">
        <f>C58/D58*E58</f>
        <v>4095.6256548602014</v>
      </c>
    </row>
    <row r="59" spans="1:6" ht="12.75">
      <c r="A59" t="s">
        <v>19</v>
      </c>
      <c r="F59" s="35">
        <f>M20</f>
        <v>948.8867934000001</v>
      </c>
    </row>
    <row r="60" spans="1:6" ht="12.75">
      <c r="A60" t="s">
        <v>20</v>
      </c>
      <c r="F60" s="11">
        <f>M32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M44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0.62</v>
      </c>
      <c r="E65" t="s">
        <v>14</v>
      </c>
      <c r="F65" s="11">
        <f>B65*D65</f>
        <v>975.632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6020.144448260201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0.4</v>
      </c>
      <c r="E70" t="s">
        <v>14</v>
      </c>
      <c r="F70" s="11">
        <f>B70*D70</f>
        <v>629.44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2.54</v>
      </c>
      <c r="E73" t="s">
        <v>14</v>
      </c>
      <c r="F73" s="11">
        <f>B73*D73</f>
        <v>3996.944</v>
      </c>
    </row>
    <row r="74" spans="1:6" ht="12.75">
      <c r="A74" s="4" t="s">
        <v>28</v>
      </c>
      <c r="F74" s="32">
        <f>F70+F73</f>
        <v>4626.384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4.8</v>
      </c>
      <c r="E77" t="s">
        <v>14</v>
      </c>
      <c r="F77" s="11">
        <f>B77*D77</f>
        <v>7553.279999999999</v>
      </c>
    </row>
    <row r="78" spans="1:6" ht="12.75">
      <c r="A78" s="4" t="s">
        <v>31</v>
      </c>
      <c r="F78" s="32">
        <f>SUM(F77)</f>
        <v>7553.279999999999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2">
        <f>F52+F56+F68+F74+F78+F79</f>
        <v>39393.6602882602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2284.8322967190916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f>1198.88+1198.88</f>
        <v>2397.76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f>2*188.75</f>
        <v>377.5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44453.752584979295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44621</v>
      </c>
      <c r="C87" s="40">
        <v>-742667</v>
      </c>
      <c r="D87" s="42">
        <f>F44</f>
        <v>47054.63</v>
      </c>
      <c r="E87" s="42">
        <f>F85</f>
        <v>44453.752584979295</v>
      </c>
      <c r="F87" s="43">
        <f>C87+D87-E87</f>
        <v>-740066.1225849793</v>
      </c>
    </row>
    <row r="89" spans="1:6" ht="13.5" thickBot="1">
      <c r="A89" t="s">
        <v>111</v>
      </c>
      <c r="C89" s="50">
        <v>44621</v>
      </c>
      <c r="D89" s="8" t="s">
        <v>112</v>
      </c>
      <c r="E89" s="50">
        <v>44681</v>
      </c>
      <c r="F89" t="s">
        <v>113</v>
      </c>
    </row>
    <row r="90" spans="1:7" ht="13.5" thickBot="1">
      <c r="A90" t="s">
        <v>114</v>
      </c>
      <c r="F90" s="51">
        <f>E87</f>
        <v>44453.752584979295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2017-08-21T12:50:36Z</cp:lastPrinted>
  <dcterms:created xsi:type="dcterms:W3CDTF">2008-08-18T07:30:19Z</dcterms:created>
  <dcterms:modified xsi:type="dcterms:W3CDTF">2022-06-07T13:01:09Z</dcterms:modified>
  <cp:category/>
  <cp:version/>
  <cp:contentType/>
  <cp:contentStatus/>
</cp:coreProperties>
</file>