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<sst xmlns="http://schemas.openxmlformats.org/spreadsheetml/2006/main" count="165" uniqueCount="142">
  <si>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</si>
  <si>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</si>
  <si>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</si>
  <si>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</si>
  <si>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</si>
  <si>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</si>
  <si>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</si>
  <si>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</si>
  <si>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</si>
  <si>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</si>
  <si>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</si>
  <si>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</si>
  <si>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</si>
  <si>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</si>
  <si>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</si>
  <si>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</si>
  <si>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</si>
  <si>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</si>
  <si>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</si>
  <si>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</si>
  <si>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</si>
  <si>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</si>
  <si>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</si>
  <si>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</si>
  <si>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</si>
  <si>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</si>
  <si>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</si>
  <si>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</si>
  <si>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</si>
  <si>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</si>
  <si>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</si>
  <si>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</si>
  <si>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</si>
  <si>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</si>
  <si>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</si>
  <si>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</si>
  <si>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</si>
  <si>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</si>
  <si>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</si>
  <si>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</si>
  <si>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</si>
  <si>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</si>
  <si>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</si>
  <si>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</si>
  <si>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</si>
  <si>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</si>
  <si>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</si>
  <si>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</si>
  <si>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</si>
  <si>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</si>
  <si>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</si>
  <si>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</si>
  <si>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</si>
  <si>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</si>
  <si>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</si>
  <si>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</si>
  <si>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</si>
  <si>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</si>
  <si>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</si>
  <si>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</si>
  <si>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</si>
  <si>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</si>
  <si>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</si>
  <si>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</si>
  <si>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</si>
  <si>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</si>
  <si>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</si>
  <si>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</si>
  <si>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</si>
  <si>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</si>
  <si>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</si>
  <si>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</si>
  <si>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</si>
  <si>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</si>
  <si>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</si>
  <si>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</si>
  <si>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</si>
  <si>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</si>
  <si>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</si>
  <si>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</si>
  <si>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</si>
  <si>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</si>
  <si>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</si>
  <si>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</si>
  <si>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</si>
  <si>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</si>
  <si>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</si>
  <si>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</si>
  <si>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</si>
  <si>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</si>
  <si>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</si>
  <si>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</si>
  <si>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</si>
  <si>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</si>
  <si>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</si>
  <si>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</si>
  <si>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</si>
  <si>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</si>
  <si>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</si>
  <si>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</si>
  <si>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</si>
  <si>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</si>
  <si>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</si>
  <si>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</si>
  <si>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</si>
  <si>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</si>
  <si>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</si>
  <si>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</si>
  <si>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</si>
  <si>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</si>
  <si>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</si>
  <si>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</si>
  <si>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</si>
  <si>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</si>
  <si>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</si>
  <si>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</si>
  <si>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</si>
  <si>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</si>
  <si>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</si>
  <si>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</si>
  <si>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</si>
  <si>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</si>
  <si>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</si>
  <si>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</si>
  <si>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</si>
  <si>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</si>
  <si>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</si>
  <si>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</si>
  <si>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</si>
  <si>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</si>
  <si>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(Спарк,ростелеком,комстар,видикон)</t>
  </si>
  <si>
    <t>ВДГО  (техобслуживание и ремонт)</t>
  </si>
  <si>
    <t>2021г.</t>
  </si>
  <si>
    <t>ост.на 01.05</t>
  </si>
  <si>
    <t>апреля</t>
  </si>
  <si>
    <t xml:space="preserve">смена ламп (1шт) </t>
  </si>
  <si>
    <t>лампа</t>
  </si>
  <si>
    <t>1шт</t>
  </si>
  <si>
    <t>за   март-апрель  2022 г.</t>
  </si>
  <si>
    <t>изготовление и установка  полусфер (2шт)</t>
  </si>
  <si>
    <t>цемент</t>
  </si>
  <si>
    <t>50кг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</si>
</sst>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J54" sqref="J54:M6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3.4</v>
      </c>
      <c r="K1" t="s">
        <v>68</v>
      </c>
    </row>
    <row r="2" spans="1:11" ht="12.75">
      <c r="A2" t="s">
        <v>85</v>
      </c>
      <c r="K2" s="5" t="s">
        <v>138</v>
      </c>
    </row>
    <row r="3" spans="1:13" ht="12.75">
      <c r="A3" t="s">
        <v>86</v>
      </c>
      <c r="J3" s="14" t="s">
        <v>37</v>
      </c>
      <c r="K3" s="56" t="s">
        <v>62</v>
      </c>
      <c r="L3" s="22" t="s">
        <v>40</v>
      </c>
      <c r="M3" s="22" t="s">
        <v>43</v>
      </c>
    </row>
    <row r="4" spans="5:13" ht="12.75">
      <c r="E4" s="8">
        <v>30</v>
      </c>
      <c r="F4" s="8" t="s">
        <v>134</v>
      </c>
      <c r="G4" s="8" t="s">
        <v>132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784.13502048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1.88</v>
      </c>
      <c r="M16" s="45">
        <f t="shared" si="0"/>
        <v>392.06751024</v>
      </c>
    </row>
    <row r="17" spans="5:13" ht="12.75">
      <c r="E17" t="s">
        <v>99</v>
      </c>
      <c r="J17" s="15" t="s">
        <v>55</v>
      </c>
      <c r="K17" s="26" t="s">
        <v>80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59</v>
      </c>
      <c r="L20" s="28">
        <f>SUM(L6:L19)</f>
        <v>20.89</v>
      </c>
      <c r="M20" s="34">
        <f>SUM(M6:M19)</f>
        <v>4356.537387720001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9" t="s">
        <v>135</v>
      </c>
      <c r="L24" s="25">
        <v>0.07</v>
      </c>
      <c r="M24" s="33">
        <f>L24*160.174*1.302*1.15</f>
        <v>16.787997114000003</v>
      </c>
    </row>
    <row r="25" spans="1:13" ht="12.75">
      <c r="A25" t="s">
        <v>106</v>
      </c>
      <c r="J25" s="20">
        <v>2</v>
      </c>
      <c r="K25" s="49" t="s">
        <v>139</v>
      </c>
      <c r="L25" s="44">
        <v>4.6</v>
      </c>
      <c r="M25" s="33">
        <f aca="true" t="shared" si="1" ref="M25:M38">L25*160.174*1.302*1.15</f>
        <v>1103.21123892</v>
      </c>
    </row>
    <row r="26" spans="1:13" ht="12.75">
      <c r="A26" t="s">
        <v>107</v>
      </c>
      <c r="J26" s="41">
        <v>3</v>
      </c>
      <c r="K26" s="49"/>
      <c r="L26" s="5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41">
        <v>4</v>
      </c>
      <c r="K27" s="49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41">
        <v>5</v>
      </c>
      <c r="K28" s="49"/>
      <c r="L28" s="25"/>
      <c r="M28" s="33">
        <f t="shared" si="1"/>
        <v>0</v>
      </c>
    </row>
    <row r="29" spans="10:13" ht="12.75">
      <c r="J29" s="41">
        <v>6</v>
      </c>
      <c r="K29" s="49"/>
      <c r="L29" s="25"/>
      <c r="M29" s="33">
        <f t="shared" si="1"/>
        <v>0</v>
      </c>
    </row>
    <row r="30" spans="2:13" ht="12.75">
      <c r="B30" t="s">
        <v>0</v>
      </c>
      <c r="J30" s="41">
        <v>7</v>
      </c>
      <c r="K30" s="49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f>100485.65-1468.51</f>
        <v>99017.14</v>
      </c>
      <c r="J39" s="20"/>
      <c r="K39" s="29" t="s">
        <v>59</v>
      </c>
      <c r="L39" s="28">
        <f>SUM(L24:L38)</f>
        <v>4.67</v>
      </c>
      <c r="M39" s="34">
        <f>SUM(M24:M38)</f>
        <v>1119.999236034</v>
      </c>
    </row>
    <row r="40" spans="1:11" ht="12.75">
      <c r="A40" t="s">
        <v>7</v>
      </c>
      <c r="F40" s="5">
        <v>107762.97</v>
      </c>
      <c r="K40" s="1" t="s">
        <v>63</v>
      </c>
    </row>
    <row r="41" spans="2:13" ht="12.75">
      <c r="B41" t="s">
        <v>8</v>
      </c>
      <c r="F41" s="9">
        <f>F40/F39</f>
        <v>1.088326425101755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130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108767.97</v>
      </c>
      <c r="J43" s="20">
        <v>1</v>
      </c>
      <c r="K43" s="20" t="s">
        <v>136</v>
      </c>
      <c r="L43" s="25" t="s">
        <v>137</v>
      </c>
      <c r="M43" s="45">
        <v>13.6</v>
      </c>
    </row>
    <row r="44" spans="10:13" ht="12.75">
      <c r="J44" s="20">
        <v>2</v>
      </c>
      <c r="K44" s="20" t="s">
        <v>140</v>
      </c>
      <c r="L44" s="25" t="s">
        <v>141</v>
      </c>
      <c r="M44" s="25">
        <f>50*7.92</f>
        <v>396</v>
      </c>
    </row>
    <row r="45" spans="2:13" ht="12.75">
      <c r="B45" s="1" t="s">
        <v>10</v>
      </c>
      <c r="C45" s="1"/>
      <c r="J45" s="20">
        <v>3</v>
      </c>
      <c r="K45" s="20"/>
      <c r="L45" s="25"/>
      <c r="M45" s="25"/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5"/>
    </row>
    <row r="48" spans="1:13" ht="12.75">
      <c r="A48" t="s">
        <v>12</v>
      </c>
      <c r="F48" s="11">
        <f>(6396.08+6715.84)*1.302</f>
        <v>17071.71984</v>
      </c>
      <c r="J48" s="20">
        <v>6</v>
      </c>
      <c r="K48" s="20"/>
      <c r="L48" s="25"/>
      <c r="M48" s="45"/>
    </row>
    <row r="49" spans="1:13" ht="12.75">
      <c r="A49" s="6" t="s">
        <v>15</v>
      </c>
      <c r="F49" s="11">
        <f>(2727+2863)*1.302</f>
        <v>7278.18</v>
      </c>
      <c r="J49" s="20">
        <v>7</v>
      </c>
      <c r="K49" s="20"/>
      <c r="L49" s="25"/>
      <c r="M49" s="25"/>
    </row>
    <row r="50" spans="1:13" ht="12.75">
      <c r="A50" s="60" t="s">
        <v>82</v>
      </c>
      <c r="B50" s="50"/>
      <c r="C50" s="50"/>
      <c r="D50" s="50"/>
      <c r="E50" s="61">
        <v>0</v>
      </c>
      <c r="F50" s="51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24349.899840000002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0.5</v>
      </c>
      <c r="E54" t="s">
        <v>14</v>
      </c>
      <c r="F54" s="11">
        <f>B54*D54</f>
        <v>470.3</v>
      </c>
      <c r="J54" s="20"/>
      <c r="K54" s="20"/>
      <c r="L54" s="30" t="s">
        <v>66</v>
      </c>
      <c r="M54" s="34">
        <f>SUM(M43:M53)</f>
        <v>409.6</v>
      </c>
    </row>
    <row r="55" spans="1:13" ht="12.75">
      <c r="A55" s="4" t="s">
        <v>17</v>
      </c>
      <c r="B55" s="10"/>
      <c r="C55" s="10"/>
      <c r="F55" s="32">
        <f>SUM(F53:F54)</f>
        <v>470.3</v>
      </c>
      <c r="J55" s="46"/>
      <c r="K55" s="46"/>
      <c r="L55" s="47"/>
      <c r="M55" s="48"/>
    </row>
    <row r="56" spans="1:2" ht="12.75">
      <c r="A56" s="4" t="s">
        <v>18</v>
      </c>
      <c r="B56" s="4"/>
    </row>
    <row r="57" spans="1:6" ht="12.75">
      <c r="A57" t="s">
        <v>19</v>
      </c>
      <c r="C57">
        <v>598737</v>
      </c>
      <c r="D57">
        <v>224780.8</v>
      </c>
      <c r="E57">
        <v>3433.8</v>
      </c>
      <c r="F57" s="35">
        <f>C57/D57*E57</f>
        <v>9146.43559681254</v>
      </c>
    </row>
    <row r="58" spans="1:6" ht="12.75">
      <c r="A58" t="s">
        <v>20</v>
      </c>
      <c r="F58" s="35">
        <f>M20</f>
        <v>4356.537387720001</v>
      </c>
    </row>
    <row r="59" spans="1:6" ht="12.75">
      <c r="A59" t="s">
        <v>21</v>
      </c>
      <c r="F59" s="11">
        <f>M39</f>
        <v>1119.999236034</v>
      </c>
    </row>
    <row r="60" spans="1:6" ht="12.75">
      <c r="A60" t="s">
        <v>22</v>
      </c>
      <c r="F60" s="5">
        <f>0*600*1.302</f>
        <v>0</v>
      </c>
    </row>
    <row r="61" spans="1:6" ht="12.75">
      <c r="A61" t="s">
        <v>23</v>
      </c>
      <c r="F61" s="11">
        <f>M54</f>
        <v>409.6</v>
      </c>
    </row>
    <row r="62" spans="1:6" ht="12.75">
      <c r="A62" t="s">
        <v>24</v>
      </c>
      <c r="F62" s="5"/>
    </row>
    <row r="63" spans="1:6" ht="12.75">
      <c r="A63" t="s">
        <v>25</v>
      </c>
      <c r="F63" s="5"/>
    </row>
    <row r="64" spans="2:6" ht="12.75">
      <c r="B64">
        <v>3433.8</v>
      </c>
      <c r="C64" t="s">
        <v>13</v>
      </c>
      <c r="D64" s="11">
        <v>0.62</v>
      </c>
      <c r="E64" t="s">
        <v>14</v>
      </c>
      <c r="F64" s="11">
        <f>B64*D64</f>
        <v>2128.956</v>
      </c>
    </row>
    <row r="65" spans="1:6" ht="12.75">
      <c r="A65" s="50" t="s">
        <v>131</v>
      </c>
      <c r="B65" s="50"/>
      <c r="C65" s="50"/>
      <c r="D65" s="51"/>
      <c r="E65" s="50"/>
      <c r="F65" s="51">
        <v>0</v>
      </c>
    </row>
    <row r="66" spans="1:6" ht="12.75">
      <c r="A66" s="50" t="s">
        <v>83</v>
      </c>
      <c r="B66" s="50"/>
      <c r="C66" s="50"/>
      <c r="D66" s="51">
        <v>0</v>
      </c>
      <c r="E66" s="50"/>
      <c r="F66" s="51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17161.528220566543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0.4</v>
      </c>
      <c r="E69" t="s">
        <v>14</v>
      </c>
      <c r="F69" s="11">
        <f>B69*D69</f>
        <v>1373.5200000000002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2.54</v>
      </c>
      <c r="E72" t="s">
        <v>14</v>
      </c>
      <c r="F72" s="11">
        <f>B72*D72</f>
        <v>8721.852</v>
      </c>
    </row>
    <row r="73" spans="1:6" ht="12.75">
      <c r="A73" s="4" t="s">
        <v>30</v>
      </c>
      <c r="F73" s="32">
        <f>F69+F72</f>
        <v>10095.372000000001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4.8</v>
      </c>
      <c r="E76" t="s">
        <v>14</v>
      </c>
      <c r="F76" s="11">
        <f>B76*D76</f>
        <v>16482.24</v>
      </c>
    </row>
    <row r="77" spans="1:6" ht="12.75">
      <c r="A77" s="4" t="s">
        <v>33</v>
      </c>
      <c r="F77" s="32">
        <f>SUM(F76)</f>
        <v>16482.24</v>
      </c>
    </row>
    <row r="78" spans="1:6" ht="12.75">
      <c r="A78" s="62" t="s">
        <v>77</v>
      </c>
      <c r="B78" s="50"/>
      <c r="C78" s="50"/>
      <c r="D78" s="61">
        <v>0</v>
      </c>
      <c r="E78" s="50"/>
      <c r="F78" s="63">
        <f>D78*E32</f>
        <v>0</v>
      </c>
    </row>
    <row r="79" spans="1:6" ht="12.75">
      <c r="A79" s="1" t="s">
        <v>34</v>
      </c>
      <c r="B79" s="1"/>
      <c r="F79" s="32">
        <f>F51+F55+F67+F73+F77+F78</f>
        <v>68559.34006056655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3976.44172351286</v>
      </c>
    </row>
    <row r="81" spans="1:6" ht="12.75">
      <c r="A81" s="1"/>
      <c r="B81" s="36" t="s">
        <v>127</v>
      </c>
      <c r="C81" s="36"/>
      <c r="D81" s="1"/>
      <c r="E81" s="57"/>
      <c r="F81" s="58">
        <f>16850.36+5140.96</f>
        <v>21991.32</v>
      </c>
    </row>
    <row r="82" spans="1:6" ht="12.75">
      <c r="A82" s="1"/>
      <c r="B82" s="36" t="s">
        <v>128</v>
      </c>
      <c r="C82" s="36"/>
      <c r="D82" s="1"/>
      <c r="E82" s="57"/>
      <c r="F82" s="58">
        <f>2*414.02</f>
        <v>828.04</v>
      </c>
    </row>
    <row r="83" spans="1:6" ht="12.75">
      <c r="A83" s="1"/>
      <c r="B83" s="36" t="s">
        <v>129</v>
      </c>
      <c r="C83" s="36"/>
      <c r="D83" s="1"/>
      <c r="E83" s="57"/>
      <c r="F83" s="58">
        <f>2*2318.04</f>
        <v>4636.08</v>
      </c>
    </row>
    <row r="84" spans="1:9" ht="15">
      <c r="A84" s="12" t="s">
        <v>36</v>
      </c>
      <c r="B84" s="12"/>
      <c r="C84" s="12"/>
      <c r="D84" s="12"/>
      <c r="E84" s="12"/>
      <c r="F84" s="31">
        <f>F79+F80+F81+F82+F83</f>
        <v>99991.22178407942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59" t="s">
        <v>133</v>
      </c>
    </row>
    <row r="86" spans="1:6" ht="12.75">
      <c r="A86" s="13"/>
      <c r="B86" s="39">
        <v>44621</v>
      </c>
      <c r="C86" s="40">
        <v>-571046</v>
      </c>
      <c r="D86" s="42">
        <f>F43</f>
        <v>108767.97</v>
      </c>
      <c r="E86" s="42">
        <f>F84</f>
        <v>99991.22178407942</v>
      </c>
      <c r="F86" s="43">
        <f>C86+D86-E86</f>
        <v>-562269.2517840795</v>
      </c>
    </row>
    <row r="88" spans="1:6" ht="13.5" thickBot="1">
      <c r="A88" t="s">
        <v>110</v>
      </c>
      <c r="C88" s="53">
        <v>44621</v>
      </c>
      <c r="D88" s="8" t="s">
        <v>111</v>
      </c>
      <c r="E88" s="53">
        <v>44681</v>
      </c>
      <c r="F88" t="s">
        <v>112</v>
      </c>
    </row>
    <row r="89" spans="1:7" ht="13.5" thickBot="1">
      <c r="A89" t="s">
        <v>113</v>
      </c>
      <c r="F89" s="54">
        <f>E86</f>
        <v>99991.22178407942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2020-09-12T14:11:23Z</cp:lastPrinted>
  <dcterms:created xsi:type="dcterms:W3CDTF">2008-08-18T07:30:19Z</dcterms:created>
  <dcterms:modified xsi:type="dcterms:W3CDTF">2022-06-16T06:55:03Z</dcterms:modified>
  <cp:category/>
  <cp:version/>
  <cp:contentType/>
  <cp:contentStatus/>
</cp:coreProperties>
</file>