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<sst xmlns="http://schemas.openxmlformats.org/spreadsheetml/2006/main" count="179" uniqueCount="153">
  <si>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</si>
  <si>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</si>
  <si>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</si>
  <si>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</si>
  <si>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</si>
  <si>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</si>
  <si>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</si>
  <si>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</si>
  <si>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</si>
  <si>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</si>
  <si>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</si>
  <si>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</si>
  <si>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</si>
  <si>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</si>
  <si>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</si>
  <si>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</si>
  <si>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</si>
  <si>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</si>
  <si>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</si>
  <si>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</si>
  <si>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</si>
  <si>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</si>
  <si>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</si>
  <si>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</si>
  <si>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</si>
  <si>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</si>
  <si>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</si>
  <si>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</si>
  <si>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</si>
  <si>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</si>
  <si>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</si>
  <si>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</si>
  <si>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</si>
  <si>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</si>
  <si>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</si>
  <si>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</si>
  <si>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</si>
  <si>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</si>
  <si>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</si>
  <si>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</si>
  <si>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</si>
  <si>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</si>
  <si>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</si>
  <si>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</si>
  <si>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</si>
  <si>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</si>
  <si>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</si>
  <si>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</si>
  <si>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</si>
  <si>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</si>
  <si>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</si>
  <si>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</si>
  <si>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</si>
  <si>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</si>
  <si>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</si>
  <si>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</si>
  <si>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</si>
  <si>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</si>
  <si>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</si>
  <si>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</si>
  <si>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</si>
  <si>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</si>
  <si>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</si>
  <si>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</si>
  <si>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</si>
  <si>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</si>
  <si>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</si>
  <si>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</si>
  <si>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</si>
  <si>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</si>
  <si>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</si>
  <si>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</si>
  <si>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</si>
  <si>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</si>
  <si>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</si>
  <si>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</si>
  <si>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</si>
  <si>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</si>
  <si>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</si>
  <si>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</si>
  <si>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</si>
  <si>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</si>
  <si>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</si>
  <si>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</si>
  <si>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</si>
  <si>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</si>
  <si>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</si>
  <si>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</si>
  <si>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</si>
  <si>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</si>
  <si>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</si>
  <si>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</si>
  <si>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</si>
  <si>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</si>
  <si>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</si>
  <si>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</si>
  <si>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</si>
  <si>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</si>
  <si>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</si>
  <si>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</si>
  <si>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</si>
  <si>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</si>
  <si>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</si>
  <si>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</si>
  <si>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</si>
  <si>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</si>
  <si>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</si>
  <si>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</si>
  <si>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</si>
  <si>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</si>
  <si>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</si>
  <si>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</si>
  <si>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</si>
  <si>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</si>
  <si>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</si>
  <si>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</si>
  <si>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</si>
  <si>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</si>
  <si>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</si>
  <si>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</si>
  <si>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</si>
  <si>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</si>
  <si>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</si>
  <si>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</si>
  <si>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</si>
  <si>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</si>
  <si>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</si>
  <si>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</si>
  <si>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</si>
  <si>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</si>
  <si>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</si>
  <si>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</si>
  <si>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</si>
  <si>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</si>
  <si>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 Медиа-Маркет,ростелеком,комстар,видикон)</t>
  </si>
  <si>
    <t>2021г.</t>
  </si>
  <si>
    <t>за   январь-февраль  2022 г.</t>
  </si>
  <si>
    <t>ост.на 01.03</t>
  </si>
  <si>
    <t>Страховка</t>
  </si>
  <si>
    <t xml:space="preserve">сдвижение снега </t>
  </si>
  <si>
    <t xml:space="preserve">смена ламп (1шт) </t>
  </si>
  <si>
    <t>лампа</t>
  </si>
  <si>
    <t>1шт</t>
  </si>
  <si>
    <t xml:space="preserve">смена ламп (9шт) </t>
  </si>
  <si>
    <t>9шт</t>
  </si>
  <si>
    <t>смена светильника (1шт) п-д5</t>
  </si>
  <si>
    <t>светильник</t>
  </si>
  <si>
    <t>провод</t>
  </si>
  <si>
    <t>1мп</t>
  </si>
  <si>
    <t>дюбель</t>
  </si>
  <si>
    <t>2шт</t>
  </si>
  <si>
    <t>саморез</t>
  </si>
  <si>
    <t>февраля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</si>
</sst>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2" borderId="0" xfId="0" applyFill="1" applyAlignment="1">
      <alignment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">
      <selection activeCell="E4" sqref="E4:F4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1.2</v>
      </c>
      <c r="K1" t="s">
        <v>68</v>
      </c>
    </row>
    <row r="2" spans="1:11" ht="12.75">
      <c r="A2" t="s">
        <v>89</v>
      </c>
      <c r="K2" s="5" t="s">
        <v>136</v>
      </c>
    </row>
    <row r="3" spans="1:13" ht="12.75">
      <c r="A3" t="s">
        <v>90</v>
      </c>
      <c r="J3" s="14" t="s">
        <v>29</v>
      </c>
      <c r="K3" s="52" t="s">
        <v>54</v>
      </c>
      <c r="L3" s="22" t="s">
        <v>32</v>
      </c>
      <c r="M3" s="22" t="s">
        <v>35</v>
      </c>
    </row>
    <row r="4" spans="5:13" ht="12.75">
      <c r="E4" s="8">
        <v>28</v>
      </c>
      <c r="F4" s="8" t="s">
        <v>152</v>
      </c>
      <c r="G4" s="8" t="s">
        <v>135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91</v>
      </c>
      <c r="J5" s="15"/>
      <c r="K5" s="15"/>
      <c r="L5" s="21" t="s">
        <v>34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79</v>
      </c>
      <c r="L6" s="25">
        <v>0</v>
      </c>
      <c r="M6" s="46">
        <f>L6*160.174*1.302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L7*160.174*1.302</f>
        <v>0</v>
      </c>
    </row>
    <row r="8" spans="1:13" ht="12.75">
      <c r="A8" t="s">
        <v>94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95</v>
      </c>
      <c r="J9" s="16"/>
      <c r="K9" s="16" t="s">
        <v>39</v>
      </c>
      <c r="L9" s="23">
        <v>0</v>
      </c>
      <c r="M9" s="46">
        <f t="shared" si="0"/>
        <v>0</v>
      </c>
    </row>
    <row r="10" spans="5:13" ht="12.75">
      <c r="E10" t="s">
        <v>96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97</v>
      </c>
      <c r="J11" s="16"/>
      <c r="K11" s="18" t="s">
        <v>42</v>
      </c>
      <c r="L11" s="23">
        <v>0</v>
      </c>
      <c r="M11" s="46">
        <f t="shared" si="0"/>
        <v>0</v>
      </c>
    </row>
    <row r="12" spans="5:13" ht="12.75">
      <c r="E12" t="s">
        <v>98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2.48</v>
      </c>
      <c r="M13" s="46">
        <f t="shared" si="0"/>
        <v>517.19543904</v>
      </c>
    </row>
    <row r="14" spans="1:13" ht="12.75">
      <c r="A14" t="s">
        <v>100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101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102</v>
      </c>
      <c r="J16" s="15" t="s">
        <v>45</v>
      </c>
      <c r="K16" s="26" t="s">
        <v>46</v>
      </c>
      <c r="L16" s="21">
        <v>2.47</v>
      </c>
      <c r="M16" s="46">
        <f t="shared" si="0"/>
        <v>515.1099735600001</v>
      </c>
    </row>
    <row r="17" spans="5:13" ht="12.75">
      <c r="E17" t="s">
        <v>103</v>
      </c>
      <c r="J17" s="15" t="s">
        <v>47</v>
      </c>
      <c r="K17" s="26" t="s">
        <v>85</v>
      </c>
      <c r="L17" s="21">
        <v>18</v>
      </c>
      <c r="M17" s="46">
        <f t="shared" si="0"/>
        <v>3753.837864</v>
      </c>
    </row>
    <row r="18" spans="1:13" ht="12.75">
      <c r="A18" t="s">
        <v>104</v>
      </c>
      <c r="J18" s="15" t="s">
        <v>49</v>
      </c>
      <c r="K18" s="26" t="s">
        <v>48</v>
      </c>
      <c r="L18" s="21">
        <v>1.62</v>
      </c>
      <c r="M18" s="46">
        <f t="shared" si="0"/>
        <v>337.84540776000006</v>
      </c>
    </row>
    <row r="19" spans="1:13" ht="12.75">
      <c r="A19" t="s">
        <v>105</v>
      </c>
      <c r="J19" s="16" t="s">
        <v>84</v>
      </c>
      <c r="K19" s="18" t="s">
        <v>50</v>
      </c>
      <c r="L19" s="23">
        <v>0.5</v>
      </c>
      <c r="M19" s="46">
        <f t="shared" si="0"/>
        <v>104.27327400000001</v>
      </c>
    </row>
    <row r="20" spans="1:13" ht="12.75">
      <c r="A20" t="s">
        <v>130</v>
      </c>
      <c r="J20" s="20"/>
      <c r="K20" s="27" t="s">
        <v>51</v>
      </c>
      <c r="L20" s="28">
        <f>SUM(L6:L19)</f>
        <v>25.07</v>
      </c>
      <c r="M20" s="33">
        <f>SUM(M6:M19)</f>
        <v>5228.26195836</v>
      </c>
    </row>
    <row r="21" spans="1:11" ht="12.75">
      <c r="A21" t="s">
        <v>106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0">
        <v>1</v>
      </c>
      <c r="K24" s="20" t="s">
        <v>139</v>
      </c>
      <c r="L24" s="46"/>
      <c r="M24" s="32">
        <f>4300+1900+1000</f>
        <v>7200</v>
      </c>
    </row>
    <row r="25" spans="1:13" ht="12.75">
      <c r="A25" t="s">
        <v>110</v>
      </c>
      <c r="J25" s="20">
        <v>2</v>
      </c>
      <c r="K25" s="20" t="s">
        <v>140</v>
      </c>
      <c r="L25" s="46">
        <v>0.07</v>
      </c>
      <c r="M25" s="32">
        <f aca="true" t="shared" si="1" ref="M25:M36">L25*160.174*1.302*1.15</f>
        <v>16.787997114000003</v>
      </c>
    </row>
    <row r="26" spans="1:13" ht="12.75">
      <c r="A26" t="s">
        <v>111</v>
      </c>
      <c r="J26" s="20">
        <v>3</v>
      </c>
      <c r="K26" s="20" t="s">
        <v>143</v>
      </c>
      <c r="L26" s="46">
        <f>0.09*7.1</f>
        <v>0.6389999999999999</v>
      </c>
      <c r="M26" s="32">
        <f t="shared" si="1"/>
        <v>153.25043079779996</v>
      </c>
    </row>
    <row r="27" spans="1:13" ht="12.75">
      <c r="A27" s="49" t="s">
        <v>112</v>
      </c>
      <c r="B27" s="49"/>
      <c r="C27" s="49"/>
      <c r="D27" s="49"/>
      <c r="E27" s="49"/>
      <c r="F27" s="49"/>
      <c r="G27" s="49"/>
      <c r="J27" s="20">
        <v>4</v>
      </c>
      <c r="K27" s="20" t="s">
        <v>145</v>
      </c>
      <c r="L27" s="25">
        <v>0.89</v>
      </c>
      <c r="M27" s="32">
        <f t="shared" si="1"/>
        <v>213.44739187800002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46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46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46"/>
      <c r="M35" s="32">
        <f t="shared" si="1"/>
        <v>0</v>
      </c>
    </row>
    <row r="36" spans="10:13" ht="12.75">
      <c r="J36" s="20">
        <v>13</v>
      </c>
      <c r="K36" s="20"/>
      <c r="L36" s="46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51</v>
      </c>
      <c r="L37" s="33">
        <f>SUM(L24:L36)</f>
        <v>1.5989999999999998</v>
      </c>
      <c r="M37" s="33">
        <f>SUM(M24:M36)</f>
        <v>7583.4858197898</v>
      </c>
    </row>
    <row r="38" ht="12.75">
      <c r="K38" s="1" t="s">
        <v>55</v>
      </c>
    </row>
    <row r="39" spans="1:13" ht="12.75">
      <c r="A39" s="2" t="s">
        <v>6</v>
      </c>
      <c r="F39" s="11">
        <v>461365.7</v>
      </c>
      <c r="J39" s="22" t="s">
        <v>29</v>
      </c>
      <c r="K39" s="22"/>
      <c r="L39" s="22" t="s">
        <v>56</v>
      </c>
      <c r="M39" s="22" t="s">
        <v>35</v>
      </c>
    </row>
    <row r="40" spans="1:13" ht="12.75">
      <c r="A40" t="s">
        <v>7</v>
      </c>
      <c r="F40" s="5">
        <v>155256.23</v>
      </c>
      <c r="J40" s="23" t="s">
        <v>30</v>
      </c>
      <c r="K40" s="23" t="s">
        <v>31</v>
      </c>
      <c r="L40" s="23"/>
      <c r="M40" s="23" t="s">
        <v>57</v>
      </c>
    </row>
    <row r="41" spans="2:13" ht="12.75">
      <c r="B41" t="s">
        <v>8</v>
      </c>
      <c r="F41" s="9">
        <f>F40/F39</f>
        <v>0.3365144613047741</v>
      </c>
      <c r="J41" s="20">
        <v>1</v>
      </c>
      <c r="K41" s="20" t="s">
        <v>141</v>
      </c>
      <c r="L41" s="25" t="s">
        <v>142</v>
      </c>
      <c r="M41" s="25">
        <v>11.4</v>
      </c>
    </row>
    <row r="42" spans="1:13" ht="12.75">
      <c r="A42" s="7" t="s">
        <v>134</v>
      </c>
      <c r="B42" s="7"/>
      <c r="C42" s="7"/>
      <c r="D42" s="7"/>
      <c r="E42" s="7"/>
      <c r="F42" s="5">
        <f>250+200+400+250+105</f>
        <v>1205</v>
      </c>
      <c r="J42" s="20">
        <v>2</v>
      </c>
      <c r="K42" s="20" t="s">
        <v>141</v>
      </c>
      <c r="L42" s="25" t="s">
        <v>144</v>
      </c>
      <c r="M42" s="25">
        <f>9*11.4</f>
        <v>102.60000000000001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156461.23</v>
      </c>
      <c r="J43" s="20">
        <v>3</v>
      </c>
      <c r="K43" s="20" t="s">
        <v>146</v>
      </c>
      <c r="L43" s="25" t="s">
        <v>142</v>
      </c>
      <c r="M43" s="25">
        <v>200</v>
      </c>
    </row>
    <row r="44" spans="10:13" ht="12.75">
      <c r="J44" s="20">
        <v>4</v>
      </c>
      <c r="K44" s="20" t="s">
        <v>147</v>
      </c>
      <c r="L44" s="25" t="s">
        <v>148</v>
      </c>
      <c r="M44" s="25">
        <v>11.4</v>
      </c>
    </row>
    <row r="45" spans="2:13" ht="12.75">
      <c r="B45" s="1" t="s">
        <v>10</v>
      </c>
      <c r="C45" s="1"/>
      <c r="J45" s="20">
        <v>5</v>
      </c>
      <c r="K45" s="20" t="s">
        <v>149</v>
      </c>
      <c r="L45" s="25" t="s">
        <v>150</v>
      </c>
      <c r="M45" s="25">
        <v>1.1</v>
      </c>
    </row>
    <row r="46" spans="10:13" ht="12.75">
      <c r="J46" s="20">
        <v>6</v>
      </c>
      <c r="K46" s="20" t="s">
        <v>151</v>
      </c>
      <c r="L46" s="25" t="s">
        <v>150</v>
      </c>
      <c r="M46" s="25">
        <v>2.2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(3744+3931.27)*1.302</f>
        <v>9993.20154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(3873+4236)*1.302</f>
        <v>10557.918</v>
      </c>
      <c r="J49" s="20">
        <v>9</v>
      </c>
      <c r="K49" s="20"/>
      <c r="L49" s="25"/>
      <c r="M49" s="25"/>
    </row>
    <row r="50" spans="1:13" ht="12.75">
      <c r="A50" s="59" t="s">
        <v>86</v>
      </c>
      <c r="B50" s="53"/>
      <c r="C50" s="53"/>
      <c r="D50" s="53"/>
      <c r="E50" s="56">
        <v>0</v>
      </c>
      <c r="F50" s="58">
        <f>E50*E32</f>
        <v>0</v>
      </c>
      <c r="J50" s="20">
        <v>10</v>
      </c>
      <c r="K50" s="20"/>
      <c r="L50" s="25"/>
      <c r="M50" s="25"/>
    </row>
    <row r="51" spans="1:13" ht="12.75">
      <c r="A51" s="4" t="s">
        <v>27</v>
      </c>
      <c r="F51" s="31">
        <f>F48+F49+F50</f>
        <v>20551.11954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16</v>
      </c>
      <c r="K56" s="20"/>
      <c r="L56" s="25"/>
      <c r="M56" s="25"/>
    </row>
    <row r="57" spans="1:13" ht="12.75">
      <c r="A57" s="47" t="s">
        <v>69</v>
      </c>
      <c r="B57" s="47">
        <v>2</v>
      </c>
      <c r="C57" s="47"/>
      <c r="D57" s="48">
        <v>6305</v>
      </c>
      <c r="E57" s="44"/>
      <c r="F57" s="45">
        <f>B57*D57*2</f>
        <v>25220</v>
      </c>
      <c r="J57" s="20">
        <v>17</v>
      </c>
      <c r="K57" s="20"/>
      <c r="L57" s="25"/>
      <c r="M57" s="25"/>
    </row>
    <row r="58" spans="1:13" ht="12.75">
      <c r="A58" s="62" t="s">
        <v>138</v>
      </c>
      <c r="B58" s="62"/>
      <c r="C58" s="62"/>
      <c r="D58" s="63"/>
      <c r="E58" s="64"/>
      <c r="F58" s="65">
        <v>490.38</v>
      </c>
      <c r="J58" s="20">
        <v>18</v>
      </c>
      <c r="K58" s="20"/>
      <c r="L58" s="25"/>
      <c r="M58" s="25"/>
    </row>
    <row r="59" spans="1:13" ht="12.75">
      <c r="A59" s="4" t="s">
        <v>67</v>
      </c>
      <c r="F59" s="8">
        <f>F57+F58</f>
        <v>25710.38</v>
      </c>
      <c r="J59" s="20">
        <v>19</v>
      </c>
      <c r="K59" s="20"/>
      <c r="L59" s="25"/>
      <c r="M59" s="25"/>
    </row>
    <row r="60" spans="1:13" ht="12.75">
      <c r="A60" s="4" t="s">
        <v>61</v>
      </c>
      <c r="B60" s="4"/>
      <c r="J60" s="20"/>
      <c r="K60" s="20"/>
      <c r="L60" s="30" t="s">
        <v>58</v>
      </c>
      <c r="M60" s="33">
        <f>SUM(M41:M59)</f>
        <v>328.7</v>
      </c>
    </row>
    <row r="61" spans="1:6" ht="12.75">
      <c r="A61" t="s">
        <v>18</v>
      </c>
      <c r="C61">
        <v>575588</v>
      </c>
      <c r="D61">
        <v>224780.6</v>
      </c>
      <c r="E61">
        <v>4305.3</v>
      </c>
      <c r="F61" s="34">
        <f>C61/D61*E61</f>
        <v>11024.434565972331</v>
      </c>
    </row>
    <row r="62" spans="1:6" ht="12.75">
      <c r="A62" t="s">
        <v>19</v>
      </c>
      <c r="F62" s="34">
        <f>M20</f>
        <v>5228.26195836</v>
      </c>
    </row>
    <row r="63" spans="1:6" ht="12.75">
      <c r="A63" t="s">
        <v>20</v>
      </c>
      <c r="F63" s="11">
        <f>M37</f>
        <v>7583.4858197898</v>
      </c>
    </row>
    <row r="64" spans="1:6" ht="12.75">
      <c r="A64" t="s">
        <v>74</v>
      </c>
      <c r="F64" s="5">
        <f>0*600*1.302</f>
        <v>0</v>
      </c>
    </row>
    <row r="65" spans="1:6" ht="12.75">
      <c r="A65" t="s">
        <v>21</v>
      </c>
      <c r="F65" s="11">
        <f>M60</f>
        <v>328.7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4305.3</v>
      </c>
      <c r="C68" t="s">
        <v>13</v>
      </c>
      <c r="D68" s="11">
        <v>0.71</v>
      </c>
      <c r="E68" t="s">
        <v>14</v>
      </c>
      <c r="F68" s="11">
        <f>B68*D68</f>
        <v>3056.763</v>
      </c>
    </row>
    <row r="69" spans="1:7" ht="12.75">
      <c r="A69" s="53" t="s">
        <v>81</v>
      </c>
      <c r="B69" s="53"/>
      <c r="C69" s="53"/>
      <c r="D69" s="58"/>
      <c r="E69" s="53"/>
      <c r="F69" s="58">
        <v>0</v>
      </c>
      <c r="G69" s="53"/>
    </row>
    <row r="70" spans="1:6" ht="12.75">
      <c r="A70" s="53" t="s">
        <v>87</v>
      </c>
      <c r="B70" s="53"/>
      <c r="C70" s="53"/>
      <c r="D70" s="58">
        <v>0</v>
      </c>
      <c r="E70" s="53"/>
      <c r="F70" s="58">
        <f>D70*E32</f>
        <v>0</v>
      </c>
    </row>
    <row r="71" spans="1:6" ht="12.75">
      <c r="A71" s="4" t="s">
        <v>64</v>
      </c>
      <c r="B71" s="10"/>
      <c r="C71" s="10"/>
      <c r="F71" s="31">
        <f>SUM(F61:F70)</f>
        <v>27221.64534412213</v>
      </c>
    </row>
    <row r="72" spans="1:6" ht="12.75">
      <c r="A72" s="4" t="s">
        <v>62</v>
      </c>
      <c r="F72" s="5"/>
    </row>
    <row r="73" spans="1:6" ht="12.75">
      <c r="A73" t="s">
        <v>24</v>
      </c>
      <c r="B73">
        <v>4305.3</v>
      </c>
      <c r="C73" t="s">
        <v>59</v>
      </c>
      <c r="D73" s="5">
        <v>0.39</v>
      </c>
      <c r="E73" t="s">
        <v>14</v>
      </c>
      <c r="F73" s="11">
        <f>B73*D73</f>
        <v>1679.0670000000002</v>
      </c>
    </row>
    <row r="74" spans="1:6" ht="12.75">
      <c r="A74" t="s">
        <v>25</v>
      </c>
      <c r="F74" s="5"/>
    </row>
    <row r="75" ht="12.75">
      <c r="A75" s="7" t="s">
        <v>75</v>
      </c>
    </row>
    <row r="76" spans="2:6" ht="12.75">
      <c r="B76">
        <v>4305.3</v>
      </c>
      <c r="C76" t="s">
        <v>13</v>
      </c>
      <c r="D76" s="11">
        <v>2.38</v>
      </c>
      <c r="E76" t="s">
        <v>14</v>
      </c>
      <c r="F76" s="11">
        <f>B76*D76</f>
        <v>10246.614</v>
      </c>
    </row>
    <row r="77" spans="1:6" ht="12.75">
      <c r="A77" s="4" t="s">
        <v>63</v>
      </c>
      <c r="F77" s="31">
        <f>F73+F76</f>
        <v>11925.681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4.62</v>
      </c>
      <c r="E80" t="s">
        <v>14</v>
      </c>
      <c r="F80" s="11">
        <f>B80*D80</f>
        <v>19890.486</v>
      </c>
    </row>
    <row r="81" spans="1:9" ht="12.75">
      <c r="A81" s="4" t="s">
        <v>66</v>
      </c>
      <c r="B81" s="1"/>
      <c r="F81" s="31">
        <f>SUM(F80)</f>
        <v>19890.486</v>
      </c>
      <c r="I81" s="7"/>
    </row>
    <row r="82" spans="1:6" ht="12.75">
      <c r="A82" s="60" t="s">
        <v>80</v>
      </c>
      <c r="B82" s="53"/>
      <c r="C82" s="53"/>
      <c r="D82" s="57">
        <v>0</v>
      </c>
      <c r="E82" s="53"/>
      <c r="F82" s="61">
        <f>D82*E32</f>
        <v>0</v>
      </c>
    </row>
    <row r="83" spans="1:6" ht="12.75">
      <c r="A83" s="1" t="s">
        <v>26</v>
      </c>
      <c r="B83" s="1"/>
      <c r="F83" s="31">
        <f>F51+F55+F59+F71+F77+F81+F82</f>
        <v>105299.31188412213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6107.360089279083</v>
      </c>
    </row>
    <row r="85" spans="1:6" ht="12.75">
      <c r="A85" s="1"/>
      <c r="B85" s="36" t="s">
        <v>131</v>
      </c>
      <c r="C85" s="36"/>
      <c r="D85" s="1"/>
      <c r="E85" s="54"/>
      <c r="F85" s="55">
        <f>2132*2</f>
        <v>4264</v>
      </c>
    </row>
    <row r="86" spans="1:6" ht="12.75">
      <c r="A86" s="1"/>
      <c r="B86" s="36" t="s">
        <v>132</v>
      </c>
      <c r="C86" s="36"/>
      <c r="D86" s="1"/>
      <c r="E86" s="54"/>
      <c r="F86" s="55">
        <f>2*450.82</f>
        <v>901.64</v>
      </c>
    </row>
    <row r="87" spans="1:6" ht="12.75">
      <c r="A87" s="1"/>
      <c r="B87" s="36" t="s">
        <v>133</v>
      </c>
      <c r="C87" s="36"/>
      <c r="D87" s="1"/>
      <c r="E87" s="54"/>
      <c r="F87" s="55">
        <f>2*2535.35</f>
        <v>5070.7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121643.01197340121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137</v>
      </c>
    </row>
    <row r="90" spans="1:6" ht="12.75">
      <c r="A90" s="13"/>
      <c r="B90" s="39">
        <v>44562</v>
      </c>
      <c r="C90" s="40">
        <v>14280</v>
      </c>
      <c r="D90" s="42">
        <f>F43</f>
        <v>156461.23</v>
      </c>
      <c r="E90" s="42">
        <f>F88</f>
        <v>121643.01197340121</v>
      </c>
      <c r="F90" s="43">
        <f>C90+D90-E90</f>
        <v>49098.2180265988</v>
      </c>
    </row>
    <row r="92" spans="1:6" ht="13.5" thickBot="1">
      <c r="A92" t="s">
        <v>115</v>
      </c>
      <c r="C92" s="50">
        <v>44562</v>
      </c>
      <c r="D92" s="8" t="s">
        <v>116</v>
      </c>
      <c r="E92" s="50">
        <v>44620</v>
      </c>
      <c r="F92" t="s">
        <v>117</v>
      </c>
    </row>
    <row r="93" spans="1:7" ht="13.5" thickBot="1">
      <c r="A93" t="s">
        <v>118</v>
      </c>
      <c r="F93" s="51">
        <f>E90</f>
        <v>121643.01197340121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5" spans="7:8" ht="12.75">
      <c r="G105" s="7"/>
      <c r="H105" s="7"/>
    </row>
    <row r="107" ht="12.75">
      <c r="A107" t="s">
        <v>128</v>
      </c>
    </row>
    <row r="109" ht="12.75">
      <c r="A109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2020-09-12T14:13:56Z</cp:lastPrinted>
  <dcterms:created xsi:type="dcterms:W3CDTF">2008-08-18T07:30:19Z</dcterms:created>
  <dcterms:modified xsi:type="dcterms:W3CDTF">2022-04-28T13:46:40Z</dcterms:modified>
  <cp:category/>
  <cp:version/>
  <cp:contentType/>
  <cp:contentStatus/>
</cp:coreProperties>
</file>