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<sst xmlns="http://schemas.openxmlformats.org/spreadsheetml/2006/main" count="171" uniqueCount="147">
  <si>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</si>
  <si>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</si>
  <si>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</si>
  <si>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</si>
  <si>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</si>
  <si>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</si>
  <si>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</si>
  <si>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</si>
  <si>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</si>
  <si>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</si>
  <si>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</si>
  <si>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</si>
  <si>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</si>
  <si>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</si>
  <si>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</si>
  <si>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</si>
  <si>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</si>
  <si>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</si>
  <si>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</si>
  <si>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</si>
  <si>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</si>
  <si>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</si>
  <si>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</si>
  <si>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</si>
  <si>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</si>
  <si>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</si>
  <si>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</si>
  <si>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</si>
  <si>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</si>
  <si>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</si>
  <si>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</si>
  <si>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</si>
  <si>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</si>
  <si>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</si>
  <si>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</si>
  <si>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</si>
  <si>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</si>
  <si>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</si>
  <si>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</si>
  <si>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</si>
  <si>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</si>
  <si>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</si>
  <si>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</si>
  <si>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</si>
  <si>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</si>
  <si>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</si>
  <si>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</si>
  <si>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</si>
  <si>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</si>
  <si>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</si>
  <si>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</si>
  <si>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</si>
  <si>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</si>
  <si>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</si>
  <si>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</si>
  <si>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</si>
  <si>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</si>
  <si>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</si>
  <si>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</si>
  <si>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</si>
  <si>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</si>
  <si>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</si>
  <si>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</si>
  <si>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</si>
  <si>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</si>
  <si>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</si>
  <si>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</si>
  <si>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</si>
  <si>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</si>
  <si>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</si>
  <si>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</si>
  <si>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</si>
  <si>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</si>
  <si>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</si>
  <si>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</si>
  <si>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</si>
  <si>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</si>
  <si>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</si>
  <si>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</si>
  <si>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</si>
  <si>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</si>
  <si>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</si>
  <si>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</si>
  <si>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</si>
  <si>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</si>
  <si>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</si>
  <si>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</si>
  <si>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</si>
  <si>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</si>
  <si>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</si>
  <si>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</si>
  <si>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</si>
  <si>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</si>
  <si>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</si>
  <si>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</si>
  <si>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</si>
  <si>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</si>
  <si>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</si>
  <si>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</si>
  <si>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</si>
  <si>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</si>
  <si>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</si>
  <si>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</si>
  <si>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</si>
  <si>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</si>
  <si>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</si>
  <si>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</si>
  <si>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</si>
  <si>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</si>
  <si>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</si>
  <si>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</si>
  <si>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</si>
  <si>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</si>
  <si>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</si>
  <si>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</si>
  <si>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</si>
  <si>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</si>
  <si>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</si>
  <si>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</si>
  <si>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</si>
  <si>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</si>
  <si>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</si>
  <si>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</si>
  <si>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</si>
  <si>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</si>
  <si>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</si>
  <si>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</si>
  <si>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</si>
  <si>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</si>
  <si>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</si>
  <si>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</si>
  <si>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мая</t>
  </si>
  <si>
    <t>за   май  2022 г.</t>
  </si>
  <si>
    <t>ост.на 01.06</t>
  </si>
  <si>
    <t>2022 г.</t>
  </si>
  <si>
    <t>окрашивание мусорных баков</t>
  </si>
  <si>
    <t>краска серая</t>
  </si>
  <si>
    <t>5шт</t>
  </si>
  <si>
    <t>валик</t>
  </si>
  <si>
    <t>3шт</t>
  </si>
  <si>
    <t>кисть</t>
  </si>
  <si>
    <t>ограждение газона из труб д. 25</t>
  </si>
  <si>
    <t>устройство конт.площадки</t>
  </si>
  <si>
    <t>асфальт, труба проф., эмаль, труба 50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</si>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</sst>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5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4.11</v>
      </c>
      <c r="M6" s="51">
        <f>L6*160.174*1.302</f>
        <v>857.1263122800001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10.81</v>
      </c>
      <c r="M14" s="51">
        <f t="shared" si="0"/>
        <v>2254.3881838800003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21.910000000000004</v>
      </c>
      <c r="M20" s="34">
        <f>SUM(M6:M19)</f>
        <v>4569.254866680001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v>7.45</v>
      </c>
      <c r="M24" s="33">
        <f aca="true" t="shared" si="1" ref="M24:M32">L24*160.174*1.302*1.15</f>
        <v>1786.7225499899998</v>
      </c>
    </row>
    <row r="25" spans="1:13" ht="12.75">
      <c r="A25" t="s">
        <v>106</v>
      </c>
      <c r="J25" s="20">
        <v>2</v>
      </c>
      <c r="K25" s="20" t="s">
        <v>141</v>
      </c>
      <c r="L25" s="25">
        <f>0.12*94.83</f>
        <v>11.3796</v>
      </c>
      <c r="M25" s="33">
        <f t="shared" si="1"/>
        <v>2729.15274226392</v>
      </c>
    </row>
    <row r="26" spans="1:13" ht="12.75">
      <c r="A26" t="s">
        <v>107</v>
      </c>
      <c r="J26" s="20">
        <v>3</v>
      </c>
      <c r="K26" s="20" t="s">
        <v>142</v>
      </c>
      <c r="L26" s="25">
        <v>21.65</v>
      </c>
      <c r="M26" s="33">
        <f t="shared" si="1"/>
        <v>5192.28767883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144</v>
      </c>
      <c r="L27" s="51">
        <f>7*0.07</f>
        <v>0.49000000000000005</v>
      </c>
      <c r="M27" s="33">
        <f t="shared" si="1"/>
        <v>117.51597979800002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/>
      <c r="K33" s="30" t="s">
        <v>58</v>
      </c>
      <c r="L33" s="28">
        <f>SUM(L24:L32)</f>
        <v>40.9696</v>
      </c>
      <c r="M33" s="35">
        <f>SUM(M24:M32)</f>
        <v>9825.678950881918</v>
      </c>
    </row>
    <row r="34" spans="1:11" ht="12.75">
      <c r="A34" t="s">
        <v>2</v>
      </c>
      <c r="E34">
        <v>1286.7</v>
      </c>
      <c r="F34" t="s">
        <v>74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415.9</v>
      </c>
      <c r="F36" t="s">
        <v>74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45">
        <v>1</v>
      </c>
      <c r="K37" s="43" t="s">
        <v>136</v>
      </c>
      <c r="L37" s="23" t="s">
        <v>137</v>
      </c>
      <c r="M37" s="59">
        <f>5*321.5</f>
        <v>1607.5</v>
      </c>
    </row>
    <row r="38" spans="2:13" ht="12.75">
      <c r="B38" s="1" t="s">
        <v>5</v>
      </c>
      <c r="C38" s="1"/>
      <c r="J38" s="45">
        <v>2</v>
      </c>
      <c r="K38" s="43" t="s">
        <v>138</v>
      </c>
      <c r="L38" s="23" t="s">
        <v>139</v>
      </c>
      <c r="M38" s="23">
        <f>3*438</f>
        <v>1314</v>
      </c>
    </row>
    <row r="39" spans="10:13" ht="12.75">
      <c r="J39" s="45">
        <v>3</v>
      </c>
      <c r="K39" s="43" t="s">
        <v>140</v>
      </c>
      <c r="L39" s="23" t="s">
        <v>137</v>
      </c>
      <c r="M39" s="59">
        <f>5*151.98</f>
        <v>759.9</v>
      </c>
    </row>
    <row r="40" spans="1:13" ht="12.75">
      <c r="A40" s="2" t="s">
        <v>6</v>
      </c>
      <c r="F40" s="5">
        <v>54515.95</v>
      </c>
      <c r="J40" s="45">
        <v>4</v>
      </c>
      <c r="K40" s="43" t="s">
        <v>143</v>
      </c>
      <c r="L40" s="23"/>
      <c r="M40" s="59">
        <f>(6.16*4000)+900+(2.77*177.78)</f>
        <v>26032.4506</v>
      </c>
    </row>
    <row r="41" spans="1:13" ht="12.75">
      <c r="A41" t="s">
        <v>7</v>
      </c>
      <c r="F41" s="5">
        <v>51123.71</v>
      </c>
      <c r="J41" s="45">
        <v>5</v>
      </c>
      <c r="K41" s="43" t="s">
        <v>145</v>
      </c>
      <c r="L41" s="23" t="s">
        <v>146</v>
      </c>
      <c r="M41" s="23">
        <f>7*27.7</f>
        <v>193.9</v>
      </c>
    </row>
    <row r="42" spans="2:13" ht="12.75">
      <c r="B42" t="s">
        <v>8</v>
      </c>
      <c r="F42" s="9">
        <f>F41/F40</f>
        <v>0.937775274942471</v>
      </c>
      <c r="J42" s="45">
        <v>6</v>
      </c>
      <c r="K42" s="43"/>
      <c r="L42" s="23"/>
      <c r="M42" s="23"/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J43" s="46">
        <v>7</v>
      </c>
      <c r="K43" s="43"/>
      <c r="L43" s="25"/>
      <c r="M43" s="51"/>
    </row>
    <row r="44" spans="1:13" ht="12.75">
      <c r="A44" s="3" t="s">
        <v>9</v>
      </c>
      <c r="B44" s="3"/>
      <c r="C44" s="3"/>
      <c r="D44" s="3"/>
      <c r="E44" s="1"/>
      <c r="F44" s="32">
        <f>F41+F43</f>
        <v>61819.8502</v>
      </c>
      <c r="J44" s="46">
        <v>8</v>
      </c>
      <c r="K44" s="43"/>
      <c r="L44" s="25"/>
      <c r="M44" s="25"/>
    </row>
    <row r="45" spans="6:13" ht="12.75">
      <c r="F45" s="5"/>
      <c r="J45" s="46">
        <v>9</v>
      </c>
      <c r="K45" s="44"/>
      <c r="L45" s="25"/>
      <c r="M45" s="25"/>
    </row>
    <row r="46" spans="2:13" ht="12.75">
      <c r="B46" s="1" t="s">
        <v>10</v>
      </c>
      <c r="C46" s="1"/>
      <c r="J46" s="46">
        <v>10</v>
      </c>
      <c r="K46" s="44"/>
      <c r="L46" s="25"/>
      <c r="M46" s="25"/>
    </row>
    <row r="47" spans="10:13" ht="12.75">
      <c r="J47" s="46">
        <v>11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12</v>
      </c>
      <c r="K48" s="44"/>
      <c r="L48" s="25"/>
      <c r="M48" s="25"/>
    </row>
    <row r="49" spans="1:13" ht="12.75">
      <c r="A49" t="s">
        <v>12</v>
      </c>
      <c r="F49" s="11">
        <f>(7956+8354)*1.302</f>
        <v>21235.62</v>
      </c>
      <c r="J49" s="46">
        <v>13</v>
      </c>
      <c r="K49" s="44"/>
      <c r="L49" s="25"/>
      <c r="M49" s="25"/>
    </row>
    <row r="50" spans="1:13" ht="12.75">
      <c r="A50" s="6" t="s">
        <v>15</v>
      </c>
      <c r="F50" s="11">
        <f>(2182+2291)*1.302</f>
        <v>5823.8460000000005</v>
      </c>
      <c r="J50" s="46">
        <v>14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6">
        <v>15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27059.466</v>
      </c>
      <c r="J52" s="20"/>
      <c r="K52" s="20"/>
      <c r="L52" s="31" t="s">
        <v>65</v>
      </c>
      <c r="M52" s="28">
        <f>SUM(M37:M51)</f>
        <v>29907.750600000003</v>
      </c>
    </row>
    <row r="53" spans="1:4" ht="12.75">
      <c r="A53" s="4" t="s">
        <v>16</v>
      </c>
      <c r="D53" s="5"/>
    </row>
    <row r="54" spans="1:6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</row>
    <row r="55" spans="1:6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302810</v>
      </c>
      <c r="D58">
        <v>224780.8</v>
      </c>
      <c r="E58">
        <v>3670.7</v>
      </c>
      <c r="F58" s="36">
        <f>C58/D58*E58</f>
        <v>4944.927088968453</v>
      </c>
    </row>
    <row r="59" spans="1:6" ht="12.75">
      <c r="A59" t="s">
        <v>20</v>
      </c>
      <c r="F59" s="36">
        <f>M20</f>
        <v>4569.254866680001</v>
      </c>
    </row>
    <row r="60" spans="1:6" ht="12.75">
      <c r="A60" t="s">
        <v>21</v>
      </c>
      <c r="F60" s="11">
        <f>M33</f>
        <v>9825.678950881918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M52</f>
        <v>29907.750600000003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0.33</v>
      </c>
      <c r="E65" t="s">
        <v>14</v>
      </c>
      <c r="F65" s="11">
        <f>B65*D65</f>
        <v>1211.331</v>
      </c>
    </row>
    <row r="66" spans="1:6" ht="12.75">
      <c r="A66" s="57" t="s">
        <v>75</v>
      </c>
      <c r="B66" s="57"/>
      <c r="C66" s="57"/>
      <c r="D66" s="58"/>
      <c r="E66" s="57"/>
      <c r="F66" s="58">
        <v>0</v>
      </c>
    </row>
    <row r="67" spans="1:6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50458.94250653037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0.21</v>
      </c>
      <c r="E70" t="s">
        <v>14</v>
      </c>
      <c r="F70" s="11">
        <f>B70*D70</f>
        <v>770.847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1.53</v>
      </c>
      <c r="E73" t="s">
        <v>14</v>
      </c>
      <c r="F73" s="5">
        <f>B73*D73</f>
        <v>5616.170999999999</v>
      </c>
    </row>
    <row r="74" spans="1:6" ht="12.75">
      <c r="A74" s="10" t="s">
        <v>29</v>
      </c>
      <c r="F74" s="8">
        <f>F70+F73</f>
        <v>6387.017999999999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2.41</v>
      </c>
      <c r="E77" t="s">
        <v>14</v>
      </c>
      <c r="F77" s="11">
        <f>B77*D77</f>
        <v>8846.387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8846.387</v>
      </c>
    </row>
    <row r="79" spans="1:6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92751.81350653036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5379.605183378761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0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f>2*293.7</f>
        <v>587.4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98718.81868990912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133</v>
      </c>
    </row>
    <row r="87" spans="1:6" ht="12.75">
      <c r="A87" s="13"/>
      <c r="B87" s="41">
        <v>44682</v>
      </c>
      <c r="C87" s="42">
        <v>312053</v>
      </c>
      <c r="D87" s="48">
        <f>F44</f>
        <v>61819.8502</v>
      </c>
      <c r="E87" s="48">
        <f>F85</f>
        <v>98718.81868990912</v>
      </c>
      <c r="F87" s="49">
        <f>C87+D87-E87</f>
        <v>275154.03151009086</v>
      </c>
    </row>
    <row r="89" spans="1:6" ht="13.5" thickBot="1">
      <c r="A89" t="s">
        <v>111</v>
      </c>
      <c r="C89" s="53">
        <v>44682</v>
      </c>
      <c r="D89" s="8" t="s">
        <v>112</v>
      </c>
      <c r="E89" s="53">
        <v>44712</v>
      </c>
      <c r="F89" t="s">
        <v>113</v>
      </c>
    </row>
    <row r="90" spans="1:7" ht="13.5" thickBot="1">
      <c r="A90" t="s">
        <v>114</v>
      </c>
      <c r="F90" s="54">
        <f>E87</f>
        <v>98718.81868990912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2022-07-27T13:03:38Z</dcterms:modified>
  <cp:category/>
  <cp:version/>
  <cp:contentType/>
  <cp:contentStatus/>
</cp:coreProperties>
</file>