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<sst xmlns="http://schemas.openxmlformats.org/spreadsheetml/2006/main" count="27" uniqueCount="27">
  <si>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</si>
  <si>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</si>
  <si>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</si>
  <si>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</si>
  <si>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</si>
  <si>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</si>
  <si>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</si>
  <si>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</si>
  <si>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</si>
  <si>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</si>
  <si>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</si>
  <si>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</si>
  <si>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</si>
  <si>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</si>
  <si>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</si>
  <si>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</si>
  <si>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</si>
  <si>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</si>
  <si>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</si>
  <si>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</si>
  <si>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 xml:space="preserve">Сводная ведомость доходов и расходов за 2022 год по ул. Белякова д.17 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</si>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</sst>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5.1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10.375" style="0" customWidth="1"/>
    <col min="9" max="9" width="8.7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13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7"/>
      <c r="I6" s="10" t="s">
        <v>17</v>
      </c>
      <c r="J6" s="10" t="s">
        <v>6</v>
      </c>
      <c r="K6" s="10" t="s">
        <v>8</v>
      </c>
      <c r="L6" s="10" t="s">
        <v>9</v>
      </c>
      <c r="M6" s="10" t="s">
        <v>14</v>
      </c>
      <c r="N6" s="18" t="s">
        <v>18</v>
      </c>
    </row>
    <row r="7" spans="1:14" ht="12.75" customHeight="1">
      <c r="A7" s="21"/>
      <c r="B7" s="24"/>
      <c r="C7" s="24"/>
      <c r="D7" s="24"/>
      <c r="E7" s="13" t="s">
        <v>3</v>
      </c>
      <c r="F7" s="13" t="s">
        <v>4</v>
      </c>
      <c r="G7" s="29" t="s">
        <v>12</v>
      </c>
      <c r="H7" s="13" t="s">
        <v>5</v>
      </c>
      <c r="I7" s="16"/>
      <c r="J7" s="11"/>
      <c r="K7" s="11"/>
      <c r="L7" s="11"/>
      <c r="M7" s="11"/>
      <c r="N7" s="19"/>
    </row>
    <row r="8" spans="1:14" ht="12.75">
      <c r="A8" s="21"/>
      <c r="B8" s="24"/>
      <c r="C8" s="24"/>
      <c r="D8" s="24"/>
      <c r="E8" s="14"/>
      <c r="F8" s="14"/>
      <c r="G8" s="30"/>
      <c r="H8" s="14"/>
      <c r="I8" s="16"/>
      <c r="J8" s="11"/>
      <c r="K8" s="11"/>
      <c r="L8" s="11"/>
      <c r="M8" s="11"/>
      <c r="N8" s="19"/>
    </row>
    <row r="9" spans="1:14" ht="12.75">
      <c r="A9" s="22"/>
      <c r="B9" s="25"/>
      <c r="C9" s="25"/>
      <c r="D9" s="25"/>
      <c r="E9" s="15"/>
      <c r="F9" s="15"/>
      <c r="G9" s="31"/>
      <c r="H9" s="15"/>
      <c r="I9" s="17"/>
      <c r="J9" s="12"/>
      <c r="K9" s="12"/>
      <c r="L9" s="12"/>
      <c r="M9" s="12"/>
      <c r="N9" s="19"/>
    </row>
    <row r="10" spans="1:14" ht="12.75">
      <c r="A10" s="2" t="s">
        <v>21</v>
      </c>
      <c r="B10" s="3"/>
      <c r="C10" s="3"/>
      <c r="D10" s="3">
        <v>-224035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90590</v>
      </c>
      <c r="C11" s="3">
        <v>83135</v>
      </c>
      <c r="D11" s="3">
        <f>D10+B11-C11</f>
        <v>-216580</v>
      </c>
      <c r="E11" s="3">
        <v>21648.35</v>
      </c>
      <c r="F11" s="3">
        <v>5823.85</v>
      </c>
      <c r="G11" s="3">
        <v>0</v>
      </c>
      <c r="H11" s="3">
        <v>0</v>
      </c>
      <c r="I11" s="3">
        <f>1872+669.12+3766.8</f>
        <v>6307.92</v>
      </c>
      <c r="J11" s="3">
        <v>24455.18</v>
      </c>
      <c r="K11" s="3">
        <v>7754.34</v>
      </c>
      <c r="L11" s="3">
        <v>12933.33</v>
      </c>
      <c r="M11" s="3">
        <v>4211.67</v>
      </c>
      <c r="N11" s="3"/>
      <c r="O11">
        <f aca="true" t="shared" si="0" ref="O11:O18">E11+F11+G11+H11+I11+J11+K11+L11+M11</f>
        <v>83134.64</v>
      </c>
    </row>
    <row r="12" spans="1:15" ht="12.75">
      <c r="A12" s="2" t="s">
        <v>22</v>
      </c>
      <c r="B12" s="3">
        <v>91036</v>
      </c>
      <c r="C12" s="3">
        <v>80266</v>
      </c>
      <c r="D12" s="3">
        <f aca="true" t="shared" si="1" ref="D12:D19">D11+B12-C12</f>
        <v>-205810</v>
      </c>
      <c r="E12" s="3">
        <v>21648.35</v>
      </c>
      <c r="F12" s="3">
        <v>5823.85</v>
      </c>
      <c r="G12" s="3">
        <v>0</v>
      </c>
      <c r="H12" s="3">
        <v>0</v>
      </c>
      <c r="I12" s="3">
        <f>10701.36+669.12+3766.8</f>
        <v>15137.280000000002</v>
      </c>
      <c r="J12" s="3">
        <v>12419.09</v>
      </c>
      <c r="K12" s="3">
        <v>8230.24</v>
      </c>
      <c r="L12" s="3">
        <v>13437.12</v>
      </c>
      <c r="M12" s="3">
        <v>3570.4</v>
      </c>
      <c r="N12" s="3"/>
      <c r="O12">
        <f t="shared" si="0"/>
        <v>80266.32999999999</v>
      </c>
    </row>
    <row r="13" spans="1:15" ht="12.75">
      <c r="A13" s="2" t="s">
        <v>15</v>
      </c>
      <c r="B13" s="3">
        <v>42819</v>
      </c>
      <c r="C13" s="3">
        <v>63776</v>
      </c>
      <c r="D13" s="3">
        <f t="shared" si="1"/>
        <v>-226767</v>
      </c>
      <c r="E13" s="3">
        <v>21648.35</v>
      </c>
      <c r="F13" s="3">
        <v>5823.85</v>
      </c>
      <c r="G13" s="3">
        <v>0</v>
      </c>
      <c r="H13" s="3">
        <v>0</v>
      </c>
      <c r="I13" s="3">
        <f>7401.24+376.16+5236.36</f>
        <v>13013.759999999998</v>
      </c>
      <c r="J13" s="3">
        <v>8890.05</v>
      </c>
      <c r="K13" s="3">
        <v>4870.96</v>
      </c>
      <c r="L13" s="3">
        <v>6746.55</v>
      </c>
      <c r="M13" s="3">
        <v>2782.83</v>
      </c>
      <c r="N13" s="3"/>
      <c r="O13">
        <f t="shared" si="0"/>
        <v>63776.35</v>
      </c>
    </row>
    <row r="14" spans="1:15" ht="12.75">
      <c r="A14" s="2" t="s">
        <v>16</v>
      </c>
      <c r="B14" s="3">
        <v>60708</v>
      </c>
      <c r="C14" s="3">
        <v>36361</v>
      </c>
      <c r="D14" s="3">
        <f>D13+B14-C14</f>
        <v>-202420</v>
      </c>
      <c r="E14" s="3">
        <v>10.42</v>
      </c>
      <c r="F14" s="3">
        <v>27.34</v>
      </c>
      <c r="G14" s="3">
        <v>0</v>
      </c>
      <c r="H14" s="3">
        <v>0</v>
      </c>
      <c r="I14" s="8">
        <f>2271.94+12749.19</f>
        <v>15021.130000000001</v>
      </c>
      <c r="J14" s="3">
        <v>8179.18</v>
      </c>
      <c r="K14" s="3">
        <v>4786.97</v>
      </c>
      <c r="L14" s="6">
        <v>7166.46</v>
      </c>
      <c r="M14" s="3">
        <v>1169.88</v>
      </c>
      <c r="N14" s="3"/>
      <c r="O14">
        <f t="shared" si="0"/>
        <v>36361.38</v>
      </c>
    </row>
    <row r="15" spans="1:15" ht="12.75">
      <c r="A15" s="2" t="s">
        <v>10</v>
      </c>
      <c r="B15" s="3">
        <v>44302</v>
      </c>
      <c r="C15" s="3">
        <v>65601</v>
      </c>
      <c r="D15" s="3">
        <f t="shared" si="1"/>
        <v>-223719</v>
      </c>
      <c r="E15" s="3">
        <v>12083.86</v>
      </c>
      <c r="F15" s="3">
        <v>2982.88</v>
      </c>
      <c r="G15" s="3">
        <v>0</v>
      </c>
      <c r="H15" s="3">
        <v>0</v>
      </c>
      <c r="I15" s="3">
        <f>1012.78+5569.49</f>
        <v>6582.2699999999995</v>
      </c>
      <c r="J15" s="3">
        <v>29350.53</v>
      </c>
      <c r="K15" s="3">
        <v>4087.12</v>
      </c>
      <c r="L15" s="6">
        <v>7278.44</v>
      </c>
      <c r="M15" s="3">
        <v>3235.4</v>
      </c>
      <c r="N15" s="3"/>
      <c r="O15">
        <f t="shared" si="0"/>
        <v>65600.5</v>
      </c>
    </row>
    <row r="16" spans="1:15" ht="13.5" customHeight="1">
      <c r="A16" s="9" t="s">
        <v>24</v>
      </c>
      <c r="B16" s="6">
        <v>41485</v>
      </c>
      <c r="C16" s="6">
        <v>41771</v>
      </c>
      <c r="D16" s="3">
        <f t="shared" si="1"/>
        <v>-224005</v>
      </c>
      <c r="E16" s="3">
        <v>11716.7</v>
      </c>
      <c r="F16" s="3">
        <v>2982.88</v>
      </c>
      <c r="G16" s="3">
        <v>0</v>
      </c>
      <c r="H16" s="3">
        <v>0</v>
      </c>
      <c r="I16" s="3">
        <f>1012.78+5569.49</f>
        <v>6582.2699999999995</v>
      </c>
      <c r="J16" s="6">
        <v>6550.56</v>
      </c>
      <c r="K16" s="6">
        <v>4171.11</v>
      </c>
      <c r="L16" s="6">
        <v>7838.32</v>
      </c>
      <c r="M16" s="6">
        <v>1929.05</v>
      </c>
      <c r="N16" s="6"/>
      <c r="O16">
        <f t="shared" si="0"/>
        <v>41770.89000000001</v>
      </c>
    </row>
    <row r="17" spans="1:15" ht="13.5" customHeight="1">
      <c r="A17" s="9" t="s">
        <v>25</v>
      </c>
      <c r="B17" s="6">
        <v>48902</v>
      </c>
      <c r="C17" s="6">
        <v>61937</v>
      </c>
      <c r="D17" s="3">
        <f t="shared" si="1"/>
        <v>-237040</v>
      </c>
      <c r="E17" s="3">
        <v>11087.83</v>
      </c>
      <c r="F17" s="3">
        <v>2982.88</v>
      </c>
      <c r="G17" s="3">
        <v>0</v>
      </c>
      <c r="H17" s="3">
        <v>0</v>
      </c>
      <c r="I17" s="3">
        <f>10206.46+1824.01+10060.21</f>
        <v>22090.68</v>
      </c>
      <c r="J17" s="6">
        <v>5786.82</v>
      </c>
      <c r="K17" s="6">
        <v>9993.86</v>
      </c>
      <c r="L17" s="6">
        <v>7810.33</v>
      </c>
      <c r="M17" s="6">
        <v>2184.38</v>
      </c>
      <c r="N17" s="6"/>
      <c r="O17">
        <f t="shared" si="0"/>
        <v>61936.78</v>
      </c>
    </row>
    <row r="18" spans="1:15" ht="13.5" customHeight="1">
      <c r="A18" s="9" t="s">
        <v>26</v>
      </c>
      <c r="B18" s="6">
        <v>41363</v>
      </c>
      <c r="C18" s="6">
        <v>55846</v>
      </c>
      <c r="D18" s="3">
        <f t="shared" si="1"/>
        <v>-251523</v>
      </c>
      <c r="E18" s="3">
        <v>11087.83</v>
      </c>
      <c r="F18" s="3">
        <v>2982.88</v>
      </c>
      <c r="G18" s="3">
        <v>0</v>
      </c>
      <c r="H18" s="3">
        <v>0</v>
      </c>
      <c r="I18" s="3">
        <f>4689.96+1824.01+10060.21</f>
        <v>16574.18</v>
      </c>
      <c r="J18" s="6">
        <v>9919.22</v>
      </c>
      <c r="K18" s="6">
        <v>4675</v>
      </c>
      <c r="L18" s="6">
        <v>8454.19</v>
      </c>
      <c r="M18" s="6">
        <v>2152.91</v>
      </c>
      <c r="N18" s="6"/>
      <c r="O18">
        <f t="shared" si="0"/>
        <v>55846.21000000001</v>
      </c>
    </row>
    <row r="19" spans="1:15" ht="24.75" customHeight="1">
      <c r="A19" s="9" t="s">
        <v>19</v>
      </c>
      <c r="B19" s="6">
        <v>125527</v>
      </c>
      <c r="C19" s="6">
        <v>98684</v>
      </c>
      <c r="D19" s="3">
        <f t="shared" si="1"/>
        <v>-224680</v>
      </c>
      <c r="E19" s="3">
        <v>11087.83</v>
      </c>
      <c r="F19" s="3">
        <v>2982.88</v>
      </c>
      <c r="G19" s="6">
        <v>2267.51</v>
      </c>
      <c r="H19" s="3">
        <v>0</v>
      </c>
      <c r="I19" s="3">
        <f>8624.44+2120.33+12078.1</f>
        <v>22822.870000000003</v>
      </c>
      <c r="J19" s="6">
        <v>18999.52</v>
      </c>
      <c r="K19" s="6">
        <v>15592.66</v>
      </c>
      <c r="L19" s="6">
        <v>14836.82</v>
      </c>
      <c r="M19" s="6">
        <v>4158.71</v>
      </c>
      <c r="N19" s="6">
        <v>5934.73</v>
      </c>
      <c r="O19">
        <f>E19+F19+G19+H19+I19+J19+K19+L19+M19+N19</f>
        <v>98683.53</v>
      </c>
    </row>
    <row r="20" spans="1:15" ht="12.75">
      <c r="A20" s="5" t="s">
        <v>11</v>
      </c>
      <c r="B20" s="5">
        <f>SUM(B11:B19)</f>
        <v>586732</v>
      </c>
      <c r="C20" s="5">
        <f>SUM(C11:C19)</f>
        <v>587377</v>
      </c>
      <c r="D20" s="5"/>
      <c r="E20" s="5">
        <f aca="true" t="shared" si="2" ref="E20:M20">SUM(E11:E19)</f>
        <v>122019.51999999999</v>
      </c>
      <c r="F20" s="5">
        <f t="shared" si="2"/>
        <v>32413.290000000008</v>
      </c>
      <c r="G20" s="5">
        <f t="shared" si="2"/>
        <v>2267.51</v>
      </c>
      <c r="H20" s="5">
        <f t="shared" si="2"/>
        <v>0</v>
      </c>
      <c r="I20" s="5">
        <f t="shared" si="2"/>
        <v>124132.35999999999</v>
      </c>
      <c r="J20" s="5">
        <f t="shared" si="2"/>
        <v>124550.15000000001</v>
      </c>
      <c r="K20" s="5">
        <f t="shared" si="2"/>
        <v>64162.259999999995</v>
      </c>
      <c r="L20" s="5">
        <f t="shared" si="2"/>
        <v>86501.56</v>
      </c>
      <c r="M20" s="5">
        <f t="shared" si="2"/>
        <v>25395.23</v>
      </c>
      <c r="N20" s="5">
        <f>N19</f>
        <v>5934.73</v>
      </c>
      <c r="O20">
        <f>E20+F20+G20+H20+I20+J20+K20+L20+M20+N20</f>
        <v>587376.61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2021-03-28T06:56:49Z</cp:lastPrinted>
  <dcterms:created xsi:type="dcterms:W3CDTF">2012-09-02T06:37:17Z</dcterms:created>
  <dcterms:modified xsi:type="dcterms:W3CDTF">2023-03-22T07:48:42Z</dcterms:modified>
  <cp:category/>
  <cp:version/>
  <cp:contentType/>
  <cp:contentStatus/>
</cp:coreProperties>
</file>