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<sst xmlns="http://schemas.openxmlformats.org/spreadsheetml/2006/main" count="159" uniqueCount="136">
  <si>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</si>
  <si>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</si>
  <si>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</si>
  <si>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</si>
  <si>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</si>
  <si>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</si>
  <si>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</si>
  <si>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</si>
  <si>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</si>
  <si>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</si>
  <si>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</si>
  <si>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</si>
  <si>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</si>
  <si>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</si>
  <si>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</si>
  <si>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</si>
  <si>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</si>
  <si>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</si>
  <si>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</si>
  <si>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</si>
  <si>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</si>
  <si>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</si>
  <si>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</si>
  <si>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</si>
  <si>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</si>
  <si>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</si>
  <si>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</si>
  <si>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</si>
  <si>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</si>
  <si>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</si>
  <si>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</si>
  <si>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</si>
  <si>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</si>
  <si>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</si>
  <si>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</si>
  <si>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</si>
  <si>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</si>
  <si>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</si>
  <si>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</si>
  <si>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</si>
  <si>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</si>
  <si>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</si>
  <si>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</si>
  <si>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</si>
  <si>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</si>
  <si>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</si>
  <si>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</si>
  <si>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</si>
  <si>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</si>
  <si>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</si>
  <si>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</si>
  <si>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</si>
  <si>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</si>
  <si>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</si>
  <si>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</si>
  <si>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</si>
  <si>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</si>
  <si>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</si>
  <si>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</si>
  <si>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</si>
  <si>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</si>
  <si>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</si>
  <si>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</si>
  <si>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</si>
  <si>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</si>
  <si>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</si>
  <si>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</si>
  <si>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</si>
  <si>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</si>
  <si>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</si>
  <si>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</si>
  <si>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</si>
  <si>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</si>
  <si>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</si>
  <si>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</si>
  <si>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</si>
  <si>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</si>
  <si>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</si>
  <si>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</si>
  <si>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</si>
  <si>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</si>
  <si>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</si>
  <si>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</si>
  <si>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</si>
  <si>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</si>
  <si>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</si>
  <si>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</si>
  <si>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</si>
  <si>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</si>
  <si>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</si>
  <si>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</si>
  <si>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</si>
  <si>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</si>
  <si>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</si>
  <si>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</si>
  <si>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</si>
  <si>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</si>
  <si>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</si>
  <si>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</si>
  <si>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</si>
  <si>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</si>
  <si>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</si>
  <si>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</si>
  <si>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</si>
  <si>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</si>
  <si>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</si>
  <si>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</si>
  <si>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</si>
  <si>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</si>
  <si>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</si>
  <si>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</si>
  <si>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</si>
  <si>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</si>
  <si>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</si>
  <si>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</si>
  <si>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</si>
  <si>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</si>
  <si>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</si>
  <si>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</si>
  <si>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</si>
  <si>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</si>
  <si>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</si>
  <si>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</si>
  <si>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</si>
  <si>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</si>
  <si>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</si>
  <si>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</si>
  <si>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</si>
  <si>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</si>
  <si>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</si>
  <si>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</si>
  <si>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</si>
  <si>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2022 г.</t>
  </si>
  <si>
    <t>июня</t>
  </si>
  <si>
    <t>за   июнь  2022 г.</t>
  </si>
  <si>
    <t>ост.на 01.07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</si>
</sst>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7">
      <selection activeCell="D54" sqref="D54:D76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2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6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34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1405.60373352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750.7675728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208.54654800000003</v>
      </c>
    </row>
    <row r="20" spans="1:13" ht="12.75">
      <c r="A20" t="s">
        <v>127</v>
      </c>
      <c r="J20" s="20"/>
      <c r="K20" s="27" t="s">
        <v>57</v>
      </c>
      <c r="L20" s="28">
        <f>SUM(L6:L19)</f>
        <v>11.34</v>
      </c>
      <c r="M20" s="33">
        <f>SUM(M6:M19)</f>
        <v>2364.9178543200005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34"/>
      <c r="M24" s="32">
        <f aca="true" t="shared" si="1" ref="M24:M36">L24*160.174*1.302*1.15</f>
        <v>0</v>
      </c>
    </row>
    <row r="25" spans="1:13" ht="12.75">
      <c r="A25" t="s">
        <v>107</v>
      </c>
      <c r="J25" s="20">
        <v>3</v>
      </c>
      <c r="K25" s="20"/>
      <c r="L25" s="34"/>
      <c r="M25" s="32">
        <f t="shared" si="1"/>
        <v>0</v>
      </c>
    </row>
    <row r="26" spans="1:13" ht="12.75">
      <c r="A26" t="s">
        <v>108</v>
      </c>
      <c r="J26" s="20">
        <v>4</v>
      </c>
      <c r="K26" s="20"/>
      <c r="L26" s="34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6</v>
      </c>
      <c r="K28" s="20"/>
      <c r="L28" s="25"/>
      <c r="M28" s="32">
        <f t="shared" si="1"/>
        <v>0</v>
      </c>
    </row>
    <row r="29" spans="10:13" ht="12.75">
      <c r="J29" s="20">
        <v>7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33">
        <f>SUM(L24:L36)</f>
        <v>0</v>
      </c>
      <c r="M37" s="33">
        <f>SUM(M24:M36)</f>
        <v>0</v>
      </c>
    </row>
    <row r="38" ht="12.75">
      <c r="K38" s="1" t="s">
        <v>61</v>
      </c>
    </row>
    <row r="39" spans="1:13" ht="12.75">
      <c r="A39" s="2" t="s">
        <v>6</v>
      </c>
      <c r="F39" s="11">
        <v>88626.84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98011.41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1.1058885773203695</v>
      </c>
      <c r="J41" s="20">
        <v>1</v>
      </c>
      <c r="K41" s="20"/>
      <c r="L41" s="25"/>
      <c r="M41" s="34"/>
    </row>
    <row r="42" spans="1:13" ht="12.75">
      <c r="A42" s="13" t="s">
        <v>131</v>
      </c>
      <c r="B42" s="13"/>
      <c r="C42" s="13"/>
      <c r="D42" s="13"/>
      <c r="E42" s="13"/>
      <c r="F42" s="5">
        <f>(263.4*13.75)+800+250+250+400+105</f>
        <v>5426.75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103438.16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(7)*1.302</f>
        <v>9.114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(0)*1.302</f>
        <v>0</v>
      </c>
      <c r="J49" s="20">
        <v>9</v>
      </c>
      <c r="K49" s="20"/>
      <c r="L49" s="25"/>
      <c r="M49" s="25"/>
    </row>
    <row r="50" spans="1:13" ht="12.75">
      <c r="A50" s="55" t="s">
        <v>83</v>
      </c>
      <c r="B50" s="47"/>
      <c r="C50" s="47"/>
      <c r="D50" s="47"/>
      <c r="E50" s="56">
        <v>0</v>
      </c>
      <c r="F50" s="54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9.114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13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0.5</v>
      </c>
      <c r="E54" t="s">
        <v>14</v>
      </c>
      <c r="F54" s="5">
        <f>B54*D54</f>
        <v>643.5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643.5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47">
        <v>294676</v>
      </c>
      <c r="D57">
        <v>224780.8</v>
      </c>
      <c r="E57">
        <v>5990.2</v>
      </c>
      <c r="F57" s="35">
        <f>C57/D57*E57</f>
        <v>7852.842303257218</v>
      </c>
      <c r="J57" s="20">
        <v>17</v>
      </c>
      <c r="K57" s="20"/>
      <c r="L57" s="25"/>
      <c r="M57" s="25"/>
    </row>
    <row r="58" spans="1:13" ht="12.75">
      <c r="A58" t="s">
        <v>20</v>
      </c>
      <c r="F58" s="35">
        <f>M20</f>
        <v>2364.9178543200005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0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M61</f>
        <v>0</v>
      </c>
      <c r="J61" s="20"/>
      <c r="K61" s="20"/>
      <c r="L61" s="30" t="s">
        <v>64</v>
      </c>
      <c r="M61" s="33">
        <f>SUM(M41:M60)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5990.2</v>
      </c>
      <c r="C64" t="s">
        <v>13</v>
      </c>
      <c r="D64" s="11">
        <v>0.81</v>
      </c>
      <c r="E64" t="s">
        <v>14</v>
      </c>
      <c r="F64" s="11">
        <f>B64*D64</f>
        <v>4852.062</v>
      </c>
    </row>
    <row r="65" spans="1:6" ht="12.75">
      <c r="A65" s="47" t="s">
        <v>75</v>
      </c>
      <c r="B65" s="47"/>
      <c r="C65" s="47"/>
      <c r="D65" s="54"/>
      <c r="E65" s="47"/>
      <c r="F65" s="54">
        <v>0</v>
      </c>
    </row>
    <row r="66" spans="1:6" ht="12.75">
      <c r="A66" s="47" t="s">
        <v>84</v>
      </c>
      <c r="B66" s="47"/>
      <c r="C66" s="47"/>
      <c r="D66" s="54">
        <v>0</v>
      </c>
      <c r="E66" s="47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15069.822157577219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5990.2</v>
      </c>
      <c r="C69" t="s">
        <v>65</v>
      </c>
      <c r="D69" s="5">
        <v>0.24</v>
      </c>
      <c r="E69" t="s">
        <v>14</v>
      </c>
      <c r="F69" s="11">
        <f>B69*D69</f>
        <v>1437.648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5990.2</v>
      </c>
      <c r="C72" t="s">
        <v>13</v>
      </c>
      <c r="D72" s="11">
        <v>1.47</v>
      </c>
      <c r="E72" t="s">
        <v>14</v>
      </c>
      <c r="F72" s="11">
        <f>B72*D72</f>
        <v>8805.594</v>
      </c>
    </row>
    <row r="73" spans="1:6" ht="12.75">
      <c r="A73" s="4" t="s">
        <v>29</v>
      </c>
      <c r="F73" s="31">
        <f>F69+F72</f>
        <v>10243.241999999998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5990.2</v>
      </c>
      <c r="C76" t="s">
        <v>13</v>
      </c>
      <c r="D76" s="11">
        <v>2.56</v>
      </c>
      <c r="E76" t="s">
        <v>14</v>
      </c>
      <c r="F76" s="11">
        <f>B76*D76</f>
        <v>15334.912</v>
      </c>
    </row>
    <row r="77" spans="1:6" ht="12.75">
      <c r="A77" s="4" t="s">
        <v>31</v>
      </c>
      <c r="F77" s="31">
        <f>SUM(F76)</f>
        <v>15334.912</v>
      </c>
    </row>
    <row r="78" spans="1:6" ht="12.75">
      <c r="A78" s="57" t="s">
        <v>78</v>
      </c>
      <c r="B78" s="47"/>
      <c r="C78" s="47"/>
      <c r="D78" s="56">
        <v>0</v>
      </c>
      <c r="E78" s="47"/>
      <c r="F78" s="58">
        <f>D78*E32</f>
        <v>0</v>
      </c>
    </row>
    <row r="79" spans="1:6" ht="12.75">
      <c r="A79" s="1" t="s">
        <v>32</v>
      </c>
      <c r="B79" s="1"/>
      <c r="F79" s="31">
        <f>F51+F55+F67+F73+F77+F78</f>
        <v>41300.590157577215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2395.4342291394782</v>
      </c>
    </row>
    <row r="81" spans="1:6" ht="12.75">
      <c r="A81" s="1"/>
      <c r="B81" s="36" t="s">
        <v>128</v>
      </c>
      <c r="C81" s="36"/>
      <c r="D81" s="1"/>
      <c r="E81" s="52"/>
      <c r="F81" s="53">
        <v>0</v>
      </c>
    </row>
    <row r="82" spans="1:6" ht="12.75">
      <c r="A82" s="1"/>
      <c r="B82" s="36" t="s">
        <v>129</v>
      </c>
      <c r="C82" s="36"/>
      <c r="D82" s="1"/>
      <c r="E82" s="52"/>
      <c r="F82" s="53">
        <f>2*419.32</f>
        <v>838.64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5">
      <c r="A84" s="12" t="s">
        <v>34</v>
      </c>
      <c r="B84" s="12"/>
      <c r="C84" s="45"/>
      <c r="D84" s="12"/>
      <c r="E84" s="12"/>
      <c r="F84" s="42">
        <f>F79+F80+F81+F82+F83</f>
        <v>44534.66438671669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44713</v>
      </c>
      <c r="C86" s="40">
        <v>309645</v>
      </c>
      <c r="D86" s="43">
        <f>F43</f>
        <v>103438.16</v>
      </c>
      <c r="E86" s="43">
        <f>F84</f>
        <v>44534.66438671669</v>
      </c>
      <c r="F86" s="44">
        <f>C86+D86-E86</f>
        <v>368548.49561328336</v>
      </c>
    </row>
    <row r="88" spans="1:6" ht="13.5" thickBot="1">
      <c r="A88" t="s">
        <v>112</v>
      </c>
      <c r="C88" s="49">
        <v>44713</v>
      </c>
      <c r="D88" s="8" t="s">
        <v>113</v>
      </c>
      <c r="E88" s="49">
        <v>44742</v>
      </c>
      <c r="F88" t="s">
        <v>114</v>
      </c>
    </row>
    <row r="89" spans="1:7" ht="13.5" thickBot="1">
      <c r="A89" t="s">
        <v>115</v>
      </c>
      <c r="F89" s="50">
        <f>E86</f>
        <v>44534.66438671669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2020-09-12T14:11:17Z</cp:lastPrinted>
  <dcterms:created xsi:type="dcterms:W3CDTF">2008-08-18T07:30:19Z</dcterms:created>
  <dcterms:modified xsi:type="dcterms:W3CDTF">2022-08-19T06:12:10Z</dcterms:modified>
  <cp:category/>
  <cp:version/>
  <cp:contentType/>
  <cp:contentStatus/>
</cp:coreProperties>
</file>