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<sst xmlns="http://schemas.openxmlformats.org/spreadsheetml/2006/main" count="162" uniqueCount="139">
  <si>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</si>
  <si>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</si>
  <si>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</si>
  <si>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</si>
  <si>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</si>
  <si>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</si>
  <si>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</si>
  <si>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</si>
  <si>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</si>
  <si>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</si>
  <si>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</si>
  <si>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</si>
  <si>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</si>
  <si>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</si>
  <si>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</si>
  <si>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</si>
  <si>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</si>
  <si>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</si>
  <si>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</si>
  <si>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</si>
  <si>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</si>
  <si>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</si>
  <si>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</si>
  <si>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</si>
  <si>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</si>
  <si>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</si>
  <si>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</si>
  <si>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</si>
  <si>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</si>
  <si>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</si>
  <si>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</si>
  <si>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</si>
  <si>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</si>
  <si>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</si>
  <si>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</si>
  <si>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</si>
  <si>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</si>
  <si>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</si>
  <si>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</si>
  <si>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</si>
  <si>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</si>
  <si>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</si>
  <si>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</si>
  <si>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</si>
  <si>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</si>
  <si>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</si>
  <si>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</si>
  <si>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</si>
  <si>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</si>
  <si>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</si>
  <si>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</si>
  <si>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</si>
  <si>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</si>
  <si>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</si>
  <si>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</si>
  <si>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</si>
  <si>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</si>
  <si>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</si>
  <si>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</si>
  <si>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</si>
  <si>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</si>
  <si>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</si>
  <si>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</si>
  <si>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</si>
  <si>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</si>
  <si>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</si>
  <si>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</si>
  <si>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</si>
  <si>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</si>
  <si>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</si>
  <si>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</si>
  <si>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</si>
  <si>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</si>
  <si>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</si>
  <si>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</si>
  <si>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</si>
  <si>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</si>
  <si>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</si>
  <si>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</si>
  <si>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</si>
  <si>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</si>
  <si>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</si>
  <si>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</si>
  <si>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</si>
  <si>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</si>
  <si>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</si>
  <si>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</si>
  <si>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</si>
  <si>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</si>
  <si>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</si>
  <si>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</si>
  <si>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</si>
  <si>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</si>
  <si>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</si>
  <si>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</si>
  <si>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</si>
  <si>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</si>
  <si>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</si>
  <si>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</si>
  <si>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</si>
  <si>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</si>
  <si>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</si>
  <si>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</si>
  <si>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</si>
  <si>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</si>
  <si>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</si>
  <si>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</si>
  <si>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</si>
  <si>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</si>
  <si>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</si>
  <si>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</si>
  <si>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</si>
  <si>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</si>
  <si>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</si>
  <si>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</si>
  <si>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</si>
  <si>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</si>
  <si>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</si>
  <si>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</si>
  <si>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</si>
  <si>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</si>
  <si>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</si>
  <si>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</si>
  <si>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</si>
  <si>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</si>
  <si>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</si>
  <si>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</si>
  <si>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</si>
  <si>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</si>
  <si>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</si>
  <si>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</si>
  <si>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</si>
  <si>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2022 г.</t>
  </si>
  <si>
    <t>сентября</t>
  </si>
  <si>
    <t>ост.на 01.10</t>
  </si>
  <si>
    <t>за   сентябрь  2022 г.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</si>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</sst>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131</v>
      </c>
      <c r="D1" s="8">
        <v>9</v>
      </c>
      <c r="K1" t="s">
        <v>66</v>
      </c>
    </row>
    <row r="2" spans="1:11" ht="12.75">
      <c r="A2" t="s">
        <v>84</v>
      </c>
      <c r="K2" s="5" t="s">
        <v>135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1.85</v>
      </c>
      <c r="M16" s="46">
        <f t="shared" si="0"/>
        <v>385.81111380000004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8.280000000000001</v>
      </c>
      <c r="M20" s="33">
        <f>SUM(M6:M19)</f>
        <v>1726.7654174400004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f>0.05*7.1</f>
        <v>0.355</v>
      </c>
      <c r="M24" s="32">
        <f aca="true" t="shared" si="1" ref="M24:M36">L24*160.174*1.302*1.15</f>
        <v>85.13912822099999</v>
      </c>
    </row>
    <row r="25" spans="1:13" ht="12.75">
      <c r="A25" t="s">
        <v>105</v>
      </c>
      <c r="J25" s="20">
        <v>2</v>
      </c>
      <c r="K25" s="41"/>
      <c r="L25" s="50"/>
      <c r="M25" s="32">
        <f t="shared" si="1"/>
        <v>0</v>
      </c>
    </row>
    <row r="26" spans="1:13" ht="12.75">
      <c r="A26" t="s">
        <v>106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41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0.355</v>
      </c>
      <c r="M37" s="33">
        <f>SUM(M24:M36)</f>
        <v>85.13912822099999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55901.75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54134.44</v>
      </c>
      <c r="J41" s="20">
        <v>1</v>
      </c>
      <c r="K41" s="20" t="s">
        <v>137</v>
      </c>
      <c r="L41" s="25" t="s">
        <v>138</v>
      </c>
      <c r="M41" s="25">
        <f>5*20</f>
        <v>100</v>
      </c>
    </row>
    <row r="42" spans="2:13" ht="12.75">
      <c r="B42" t="s">
        <v>8</v>
      </c>
      <c r="F42" s="9">
        <f>F41/F40</f>
        <v>0.9683854262165317</v>
      </c>
      <c r="J42" s="20">
        <v>2</v>
      </c>
      <c r="K42" s="20"/>
      <c r="L42" s="25"/>
      <c r="M42" s="25"/>
    </row>
    <row r="43" spans="1:13" ht="12.75">
      <c r="A43" t="s">
        <v>129</v>
      </c>
      <c r="F43" s="5">
        <f>250+400+250+400+105</f>
        <v>1405</v>
      </c>
      <c r="J43" s="20">
        <v>3</v>
      </c>
      <c r="K43" s="20"/>
      <c r="L43" s="25"/>
      <c r="M43" s="46"/>
    </row>
    <row r="44" spans="1:13" ht="12.75">
      <c r="A44" s="3" t="s">
        <v>9</v>
      </c>
      <c r="B44" s="3"/>
      <c r="C44" s="3"/>
      <c r="D44" s="3"/>
      <c r="E44" s="1"/>
      <c r="F44" s="31">
        <f>F41+F43</f>
        <v>55539.44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/>
      <c r="L48" s="25"/>
      <c r="M48" s="25"/>
    </row>
    <row r="49" spans="1:13" ht="12.75">
      <c r="A49" t="s">
        <v>12</v>
      </c>
      <c r="F49" s="11">
        <f>(6715)*1.302</f>
        <v>8742.93</v>
      </c>
      <c r="J49" s="20">
        <v>9</v>
      </c>
      <c r="K49" s="54"/>
      <c r="L49" s="25"/>
      <c r="M49" s="46"/>
    </row>
    <row r="50" spans="1:13" ht="12.75">
      <c r="A50" s="6" t="s">
        <v>15</v>
      </c>
      <c r="F50" s="11">
        <f>(2863)*1.302</f>
        <v>3727.626</v>
      </c>
      <c r="J50" s="20">
        <v>10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/>
      <c r="L51" s="25"/>
      <c r="M51" s="25"/>
    </row>
    <row r="52" spans="1:13" ht="12.75">
      <c r="A52" s="4" t="s">
        <v>33</v>
      </c>
      <c r="F52" s="31">
        <f>F49+F50+F51</f>
        <v>12470.556</v>
      </c>
      <c r="J52" s="20">
        <v>12</v>
      </c>
      <c r="K52" s="54"/>
      <c r="L52" s="25"/>
      <c r="M52" s="25"/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0.05</v>
      </c>
      <c r="E55" t="s">
        <v>14</v>
      </c>
      <c r="F55" s="11">
        <f>B55*D55</f>
        <v>46.175000000000004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46.175000000000004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295302</v>
      </c>
      <c r="D58">
        <v>222535.4</v>
      </c>
      <c r="E58">
        <v>3468</v>
      </c>
      <c r="F58" s="34">
        <f>C58/D58*E58</f>
        <v>4601.997417040165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1726.7654174400004</v>
      </c>
      <c r="J59" s="20">
        <v>19</v>
      </c>
      <c r="K59" s="54"/>
      <c r="L59" s="25"/>
      <c r="M59" s="25"/>
    </row>
    <row r="60" spans="1:13" ht="12.75">
      <c r="A60" t="s">
        <v>21</v>
      </c>
      <c r="F60" s="11">
        <f>M37</f>
        <v>85.13912822099999</v>
      </c>
      <c r="J60" s="20">
        <v>20</v>
      </c>
      <c r="K60" s="54"/>
      <c r="L60" s="25"/>
      <c r="M60" s="25"/>
    </row>
    <row r="61" spans="1:13" ht="12.75">
      <c r="A61" t="s">
        <v>71</v>
      </c>
      <c r="F61" s="5">
        <f>0*600*1.302</f>
        <v>0</v>
      </c>
      <c r="J61" s="20">
        <v>21</v>
      </c>
      <c r="K61" s="54"/>
      <c r="L61" s="25"/>
      <c r="M61" s="25"/>
    </row>
    <row r="62" spans="1:13" ht="12.75">
      <c r="A62" t="s">
        <v>22</v>
      </c>
      <c r="F62" s="11">
        <f>M65</f>
        <v>100</v>
      </c>
      <c r="J62" s="20">
        <v>22</v>
      </c>
      <c r="K62" s="54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0.23</v>
      </c>
      <c r="E65" t="s">
        <v>14</v>
      </c>
      <c r="F65" s="11">
        <f>B65*D65</f>
        <v>797.64</v>
      </c>
      <c r="J65" s="20"/>
      <c r="K65" s="20"/>
      <c r="L65" s="30" t="s">
        <v>64</v>
      </c>
      <c r="M65" s="33">
        <f>SUM(M41:M64)</f>
        <v>100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7311.541962701165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</v>
      </c>
      <c r="E70" t="s">
        <v>14</v>
      </c>
      <c r="F70" s="11">
        <f>B70*D70</f>
        <v>693.6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3.37</v>
      </c>
      <c r="E73" t="s">
        <v>14</v>
      </c>
      <c r="F73" s="11">
        <f>B73*D73</f>
        <v>11687.16</v>
      </c>
    </row>
    <row r="74" spans="1:6" ht="12.75">
      <c r="A74" s="4" t="s">
        <v>29</v>
      </c>
      <c r="F74" s="31">
        <f>F70+F73</f>
        <v>12380.76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2.79</v>
      </c>
      <c r="E77" t="s">
        <v>14</v>
      </c>
      <c r="F77" s="11">
        <f>B77*D77</f>
        <v>9675.72</v>
      </c>
    </row>
    <row r="78" spans="1:6" ht="12.75">
      <c r="A78" s="4" t="s">
        <v>31</v>
      </c>
      <c r="F78" s="8">
        <f>SUM(F77)</f>
        <v>9675.72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41884.75296270117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2429.3156718366677</v>
      </c>
    </row>
    <row r="82" spans="1:6" ht="12.75">
      <c r="A82" s="1"/>
      <c r="B82" s="35" t="s">
        <v>126</v>
      </c>
      <c r="C82" s="35"/>
      <c r="D82" s="1"/>
      <c r="E82" s="52"/>
      <c r="F82" s="53">
        <v>4394.82</v>
      </c>
    </row>
    <row r="83" spans="1:6" ht="12.75">
      <c r="A83" s="1"/>
      <c r="B83" s="35" t="s">
        <v>127</v>
      </c>
      <c r="C83" s="35"/>
      <c r="D83" s="1"/>
      <c r="E83" s="52"/>
      <c r="F83" s="53">
        <v>323.72</v>
      </c>
    </row>
    <row r="84" spans="1:6" ht="12.75">
      <c r="A84" s="1"/>
      <c r="B84" s="35" t="s">
        <v>128</v>
      </c>
      <c r="C84" s="35"/>
      <c r="D84" s="1"/>
      <c r="E84" s="52"/>
      <c r="F84" s="53">
        <v>1781.23</v>
      </c>
    </row>
    <row r="85" spans="1:9" ht="13.5">
      <c r="A85" s="12" t="s">
        <v>34</v>
      </c>
      <c r="B85" s="12"/>
      <c r="C85" s="12"/>
      <c r="D85" s="12"/>
      <c r="E85" s="12"/>
      <c r="F85" s="42">
        <f>F80+F81+F82+F83+F84</f>
        <v>50813.83863453784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44805</v>
      </c>
      <c r="C87" s="39">
        <v>-776773</v>
      </c>
      <c r="D87" s="43">
        <f>F44</f>
        <v>55539.44</v>
      </c>
      <c r="E87" s="43">
        <f>F85</f>
        <v>50813.83863453784</v>
      </c>
      <c r="F87" s="44">
        <f>C87+D87-E87</f>
        <v>-772047.3986345379</v>
      </c>
    </row>
    <row r="89" spans="1:6" ht="13.5" thickBot="1">
      <c r="A89" t="s">
        <v>110</v>
      </c>
      <c r="C89" s="48">
        <v>44805</v>
      </c>
      <c r="D89" s="8" t="s">
        <v>111</v>
      </c>
      <c r="E89" s="48">
        <v>44834</v>
      </c>
      <c r="F89" t="s">
        <v>112</v>
      </c>
    </row>
    <row r="90" spans="1:7" ht="13.5" thickBot="1">
      <c r="A90" t="s">
        <v>113</v>
      </c>
      <c r="F90" s="49">
        <f>E87</f>
        <v>50813.83863453784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2023-01-12T17:19:33Z</cp:lastPrinted>
  <dcterms:created xsi:type="dcterms:W3CDTF">2008-08-18T07:30:19Z</dcterms:created>
  <dcterms:modified xsi:type="dcterms:W3CDTF">2023-01-12T17:19:34Z</dcterms:modified>
  <cp:category/>
  <cp:version/>
  <cp:contentType/>
  <cp:contentStatus/>
</cp:coreProperties>
</file>