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<sst xmlns="http://schemas.openxmlformats.org/spreadsheetml/2006/main" count="168" uniqueCount="146">
  <si>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</si>
  <si>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</si>
  <si>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</si>
  <si>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</si>
  <si>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</si>
  <si>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</si>
  <si>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</si>
  <si>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</si>
  <si>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</si>
  <si>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</si>
  <si>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</si>
  <si>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</si>
  <si>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</si>
  <si>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</si>
  <si>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</si>
  <si>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</si>
  <si>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</si>
  <si>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</si>
  <si>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</si>
  <si>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</si>
  <si>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</si>
  <si>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</si>
  <si>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</si>
  <si>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</si>
  <si>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</si>
  <si>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</si>
  <si>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</si>
  <si>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</si>
  <si>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</si>
  <si>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</si>
  <si>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</si>
  <si>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</si>
  <si>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</si>
  <si>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</si>
  <si>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</si>
  <si>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</si>
  <si>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</si>
  <si>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</si>
  <si>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</si>
  <si>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</si>
  <si>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</si>
  <si>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</si>
  <si>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</si>
  <si>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</si>
  <si>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</si>
  <si>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</si>
  <si>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</si>
  <si>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</si>
  <si>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</si>
  <si>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</si>
  <si>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</si>
  <si>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</si>
  <si>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</si>
  <si>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</si>
  <si>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</si>
  <si>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</si>
  <si>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</si>
  <si>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</si>
  <si>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</si>
  <si>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</si>
  <si>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</si>
  <si>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</si>
  <si>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</si>
  <si>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</si>
  <si>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</si>
  <si>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</si>
  <si>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</si>
  <si>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</si>
  <si>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</si>
  <si>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</si>
  <si>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</si>
  <si>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</si>
  <si>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</si>
  <si>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</si>
  <si>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</si>
  <si>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</si>
  <si>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</si>
  <si>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</si>
  <si>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</si>
  <si>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</si>
  <si>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</si>
  <si>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</si>
  <si>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</si>
  <si>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</si>
  <si>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</si>
  <si>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</si>
  <si>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</si>
  <si>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</si>
  <si>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</si>
  <si>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</si>
  <si>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</si>
  <si>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</si>
  <si>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</si>
  <si>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</si>
  <si>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</si>
  <si>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</si>
  <si>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</si>
  <si>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</si>
  <si>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</si>
  <si>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</si>
  <si>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</si>
  <si>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</si>
  <si>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</si>
  <si>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</si>
  <si>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</si>
  <si>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</si>
  <si>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</si>
  <si>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</si>
  <si>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</si>
  <si>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</si>
  <si>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</si>
  <si>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</si>
  <si>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</si>
  <si>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</si>
  <si>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</si>
  <si>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</si>
  <si>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</si>
  <si>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</si>
  <si>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</si>
  <si>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</si>
  <si>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</si>
  <si>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</si>
  <si>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</si>
  <si>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</si>
  <si>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</si>
  <si>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</si>
  <si>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</si>
  <si>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</si>
  <si>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</si>
  <si>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</si>
  <si>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</si>
  <si>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</si>
  <si>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июля</t>
  </si>
  <si>
    <t>за   июль  2022 г.</t>
  </si>
  <si>
    <t>ост.на 01.08</t>
  </si>
  <si>
    <t>ремонт водостока (работа по договору)</t>
  </si>
  <si>
    <t>прям.подвес</t>
  </si>
  <si>
    <t>60шт</t>
  </si>
  <si>
    <t>прес.шайба</t>
  </si>
  <si>
    <t>500шт</t>
  </si>
  <si>
    <t>саморез</t>
  </si>
  <si>
    <t>100шт</t>
  </si>
  <si>
    <t>мастика</t>
  </si>
  <si>
    <t>10шт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</si>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</sst>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25" sqref="K25:L2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8">
        <f>L6*160.174*1.302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48">
        <f t="shared" si="0"/>
        <v>216.88840992000002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48">
        <f t="shared" si="0"/>
        <v>300.30702912000004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48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2.98</v>
      </c>
      <c r="M20" s="34">
        <f>SUM(M6:M19)</f>
        <v>621.4687130400001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8"/>
      <c r="M24" s="33">
        <v>41195</v>
      </c>
    </row>
    <row r="25" spans="1:13" ht="12.75">
      <c r="A25" t="s">
        <v>106</v>
      </c>
      <c r="J25" s="20">
        <v>2</v>
      </c>
      <c r="K25" s="20" t="s">
        <v>144</v>
      </c>
      <c r="L25" s="48">
        <v>103.1</v>
      </c>
      <c r="M25" s="33">
        <f>L25*160.174*1.302*1.15</f>
        <v>24726.32146362</v>
      </c>
    </row>
    <row r="26" spans="1:13" ht="12.75">
      <c r="A26" t="s">
        <v>107</v>
      </c>
      <c r="J26" s="20">
        <v>3</v>
      </c>
      <c r="K26" s="20" t="s">
        <v>145</v>
      </c>
      <c r="L26" s="48">
        <v>3.1</v>
      </c>
      <c r="M26" s="33">
        <f aca="true" t="shared" si="1" ref="M26:M34">L26*160.174*1.302*1.15</f>
        <v>743.4684436200001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5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3"/>
      <c r="M29" s="33">
        <f t="shared" si="1"/>
        <v>0</v>
      </c>
    </row>
    <row r="30" spans="10:13" ht="12.75">
      <c r="J30" s="20">
        <v>7</v>
      </c>
      <c r="K30" s="20"/>
      <c r="L30" s="53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3"/>
      <c r="M31" s="33">
        <f t="shared" si="1"/>
        <v>0</v>
      </c>
    </row>
    <row r="32" spans="10:13" ht="12.75">
      <c r="J32" s="20">
        <v>9</v>
      </c>
      <c r="K32" s="20"/>
      <c r="L32" s="53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3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3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34">
        <f>SUM(L24:L34)</f>
        <v>106.19999999999999</v>
      </c>
      <c r="M35" s="34">
        <f>SUM(M24:M34)</f>
        <v>66664.78990724</v>
      </c>
    </row>
    <row r="36" spans="1:11" ht="12.75">
      <c r="A36" t="s">
        <v>4</v>
      </c>
      <c r="E36">
        <v>491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f>60*16</f>
        <v>960</v>
      </c>
    </row>
    <row r="40" spans="1:13" ht="12.75">
      <c r="A40" s="2" t="s">
        <v>6</v>
      </c>
      <c r="F40" s="11">
        <v>52216.99</v>
      </c>
      <c r="J40" s="20">
        <v>2</v>
      </c>
      <c r="K40" s="20" t="s">
        <v>138</v>
      </c>
      <c r="L40" s="25" t="s">
        <v>139</v>
      </c>
      <c r="M40" s="25">
        <f>500*0.8</f>
        <v>400</v>
      </c>
    </row>
    <row r="41" spans="1:13" ht="12.75">
      <c r="A41" t="s">
        <v>7</v>
      </c>
      <c r="F41" s="5">
        <v>39264.34</v>
      </c>
      <c r="J41" s="20">
        <v>3</v>
      </c>
      <c r="K41" s="20" t="s">
        <v>140</v>
      </c>
      <c r="L41" s="25" t="s">
        <v>141</v>
      </c>
      <c r="M41" s="25">
        <v>0.52</v>
      </c>
    </row>
    <row r="42" spans="2:13" ht="12.75">
      <c r="B42" t="s">
        <v>8</v>
      </c>
      <c r="F42" s="9">
        <f>F41/F40</f>
        <v>0.7519456789830283</v>
      </c>
      <c r="J42" s="20">
        <v>4</v>
      </c>
      <c r="K42" s="20" t="s">
        <v>142</v>
      </c>
      <c r="L42" s="25" t="s">
        <v>143</v>
      </c>
      <c r="M42" s="25">
        <f>10*744.89</f>
        <v>7448.9</v>
      </c>
    </row>
    <row r="43" spans="1:13" ht="12.75">
      <c r="A43" t="s">
        <v>126</v>
      </c>
      <c r="F43" s="5">
        <f>100+250+400+400</f>
        <v>1150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40414.34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8"/>
    </row>
    <row r="49" spans="1:13" ht="12.75">
      <c r="A49" t="s">
        <v>12</v>
      </c>
      <c r="F49" s="11">
        <f>(5842)*1.302</f>
        <v>7606.284000000001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(2863)*1.302</f>
        <v>3727.626</v>
      </c>
      <c r="J50" s="20">
        <v>12</v>
      </c>
      <c r="K50" s="20"/>
      <c r="L50" s="25"/>
      <c r="M50" s="25"/>
    </row>
    <row r="51" spans="1:13" ht="12.75">
      <c r="A51" s="58" t="s">
        <v>83</v>
      </c>
      <c r="B51" s="56"/>
      <c r="C51" s="56"/>
      <c r="D51" s="56"/>
      <c r="E51" s="59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11333.91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25"/>
      <c r="M57" s="25"/>
    </row>
    <row r="58" spans="1:13" ht="12.75">
      <c r="A58" t="s">
        <v>19</v>
      </c>
      <c r="C58" s="49">
        <v>304061</v>
      </c>
      <c r="D58">
        <v>224780.8</v>
      </c>
      <c r="E58">
        <v>2796.4</v>
      </c>
      <c r="F58" s="35">
        <f>C58/D58*E58</f>
        <v>3782.6904272962815</v>
      </c>
      <c r="J58" s="20"/>
      <c r="K58" s="20"/>
      <c r="L58" s="31" t="s">
        <v>64</v>
      </c>
      <c r="M58" s="34">
        <f>SUM(M39:M57)</f>
        <v>8809.42</v>
      </c>
    </row>
    <row r="59" spans="1:6" ht="12.75">
      <c r="A59" t="s">
        <v>20</v>
      </c>
      <c r="F59" s="35">
        <f>M20</f>
        <v>621.4687130400001</v>
      </c>
    </row>
    <row r="60" spans="1:6" ht="12.75">
      <c r="A60" t="s">
        <v>21</v>
      </c>
      <c r="F60" s="11">
        <f>M35</f>
        <v>66664.78990724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5">
        <f>M58</f>
        <v>8809.42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2796.4</v>
      </c>
      <c r="C65" t="s">
        <v>13</v>
      </c>
      <c r="D65" s="11">
        <v>0.29</v>
      </c>
      <c r="E65" t="s">
        <v>14</v>
      </c>
      <c r="F65" s="11">
        <f>B65*D65</f>
        <v>810.956</v>
      </c>
    </row>
    <row r="66" spans="1:6" ht="12.75">
      <c r="A66" s="56" t="s">
        <v>75</v>
      </c>
      <c r="B66" s="56"/>
      <c r="C66" s="56"/>
      <c r="D66" s="57"/>
      <c r="E66" s="56"/>
      <c r="F66" s="57">
        <v>0</v>
      </c>
    </row>
    <row r="67" spans="1:6" ht="12.75">
      <c r="A67" s="56" t="s">
        <v>84</v>
      </c>
      <c r="B67" s="56"/>
      <c r="C67" s="56"/>
      <c r="D67" s="57">
        <v>0</v>
      </c>
      <c r="E67" s="56"/>
      <c r="F67" s="5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80689.32504757629</v>
      </c>
    </row>
    <row r="69" ht="12.75">
      <c r="A69" s="4" t="s">
        <v>26</v>
      </c>
    </row>
    <row r="70" spans="1:6" ht="12.75">
      <c r="A70" t="s">
        <v>27</v>
      </c>
      <c r="B70">
        <v>2796.4</v>
      </c>
      <c r="C70" t="s">
        <v>65</v>
      </c>
      <c r="D70" s="45">
        <v>0.2</v>
      </c>
      <c r="E70" s="7"/>
      <c r="F70" s="46">
        <f>B70*D70</f>
        <v>559.2800000000001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1.26</v>
      </c>
      <c r="E73" t="s">
        <v>14</v>
      </c>
      <c r="F73" s="11">
        <f>B73*D73</f>
        <v>3523.464</v>
      </c>
    </row>
    <row r="74" spans="1:6" ht="12.75">
      <c r="A74" s="4" t="s">
        <v>29</v>
      </c>
      <c r="F74" s="32">
        <f>F70+F73</f>
        <v>4082.744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2.6</v>
      </c>
      <c r="E77" t="s">
        <v>14</v>
      </c>
      <c r="F77" s="11">
        <f>B77*D77</f>
        <v>7270.64</v>
      </c>
    </row>
    <row r="78" spans="1:6" ht="12.75">
      <c r="A78" s="4" t="s">
        <v>31</v>
      </c>
      <c r="F78" s="32">
        <f>SUM(F77)</f>
        <v>7270.64</v>
      </c>
    </row>
    <row r="79" spans="1:6" ht="12.75">
      <c r="A79" s="60" t="s">
        <v>78</v>
      </c>
      <c r="B79" s="56"/>
      <c r="C79" s="56"/>
      <c r="D79" s="59">
        <v>0</v>
      </c>
      <c r="E79" s="56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103376.6190475763</v>
      </c>
    </row>
    <row r="81" spans="1:9" ht="12.75">
      <c r="A81" s="1" t="s">
        <v>76</v>
      </c>
      <c r="B81" s="36"/>
      <c r="C81" s="47">
        <v>0.058</v>
      </c>
      <c r="D81" s="1"/>
      <c r="E81" s="1"/>
      <c r="F81" s="32">
        <f>F80*5.8%</f>
        <v>5995.843904759425</v>
      </c>
      <c r="I81" s="7"/>
    </row>
    <row r="82" spans="1:9" ht="12.75">
      <c r="A82" s="1"/>
      <c r="B82" s="36" t="s">
        <v>128</v>
      </c>
      <c r="C82" s="47"/>
      <c r="D82" s="1"/>
      <c r="E82" s="54"/>
      <c r="F82" s="55">
        <v>2766.12</v>
      </c>
      <c r="I82" s="7"/>
    </row>
    <row r="83" spans="1:9" ht="12.75">
      <c r="A83" s="1"/>
      <c r="B83" s="36" t="s">
        <v>129</v>
      </c>
      <c r="C83" s="47"/>
      <c r="D83" s="1"/>
      <c r="E83" s="54"/>
      <c r="F83" s="55">
        <f>2*392.9</f>
        <v>785.8</v>
      </c>
      <c r="I83" s="7"/>
    </row>
    <row r="84" spans="1:9" ht="12.75">
      <c r="A84" s="1"/>
      <c r="B84" s="36" t="s">
        <v>130</v>
      </c>
      <c r="C84" s="47"/>
      <c r="D84" s="1"/>
      <c r="E84" s="54"/>
      <c r="F84" s="55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112924.38295233573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44743</v>
      </c>
      <c r="C87" s="40">
        <v>-790040</v>
      </c>
      <c r="D87" s="43">
        <f>F44</f>
        <v>40414.34</v>
      </c>
      <c r="E87" s="43">
        <f>F85</f>
        <v>112924.38295233573</v>
      </c>
      <c r="F87" s="44">
        <f>C87+D87-E87</f>
        <v>-862550.0429523358</v>
      </c>
    </row>
    <row r="89" spans="1:6" ht="13.5" thickBot="1">
      <c r="A89" t="s">
        <v>111</v>
      </c>
      <c r="C89" s="51">
        <v>44743</v>
      </c>
      <c r="D89" s="8" t="s">
        <v>112</v>
      </c>
      <c r="E89" s="51">
        <v>44773</v>
      </c>
      <c r="F89" t="s">
        <v>113</v>
      </c>
    </row>
    <row r="90" spans="1:7" ht="13.5" thickBot="1">
      <c r="A90" t="s">
        <v>114</v>
      </c>
      <c r="F90" s="52">
        <f>E87</f>
        <v>112924.38295233573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2019-11-27T10:45:03Z</cp:lastPrinted>
  <dcterms:created xsi:type="dcterms:W3CDTF">2008-08-18T07:30:19Z</dcterms:created>
  <dcterms:modified xsi:type="dcterms:W3CDTF">2022-09-28T12:32:12Z</dcterms:modified>
  <cp:category/>
  <cp:version/>
  <cp:contentType/>
  <cp:contentStatus/>
</cp:coreProperties>
</file>