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<sst xmlns="http://schemas.openxmlformats.org/spreadsheetml/2006/main" count="162" uniqueCount="141">
  <si>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</si>
  <si>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</si>
  <si>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</si>
  <si>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</si>
  <si>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</si>
  <si>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</si>
  <si>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</si>
  <si>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</si>
  <si>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</si>
  <si>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</si>
  <si>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</si>
  <si>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</si>
  <si>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</si>
  <si>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</si>
  <si>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</si>
  <si>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</si>
  <si>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</si>
  <si>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</si>
  <si>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</si>
  <si>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</si>
  <si>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</si>
  <si>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</si>
  <si>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</si>
  <si>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</si>
  <si>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</si>
  <si>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</si>
  <si>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</si>
  <si>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</si>
  <si>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</si>
  <si>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</si>
  <si>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</si>
  <si>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</si>
  <si>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</si>
  <si>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</si>
  <si>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</si>
  <si>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</si>
  <si>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</si>
  <si>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</si>
  <si>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</si>
  <si>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</si>
  <si>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</si>
  <si>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</si>
  <si>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</si>
  <si>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</si>
  <si>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</si>
  <si>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</si>
  <si>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</si>
  <si>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</si>
  <si>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</si>
  <si>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</si>
  <si>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</si>
  <si>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</si>
  <si>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</si>
  <si>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</si>
  <si>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</si>
  <si>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</si>
  <si>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</si>
  <si>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</si>
  <si>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</si>
  <si>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</si>
  <si>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</si>
  <si>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</si>
  <si>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</si>
  <si>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</si>
  <si>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</si>
  <si>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</si>
  <si>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</si>
  <si>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</si>
  <si>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</si>
  <si>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</si>
  <si>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</si>
  <si>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</si>
  <si>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</si>
  <si>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</si>
  <si>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</si>
  <si>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</si>
  <si>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</si>
  <si>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</si>
  <si>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</si>
  <si>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</si>
  <si>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</si>
  <si>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</si>
  <si>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</si>
  <si>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</si>
  <si>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</si>
  <si>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</si>
  <si>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</si>
  <si>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</si>
  <si>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</si>
  <si>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</si>
  <si>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</si>
  <si>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</si>
  <si>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</si>
  <si>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</si>
  <si>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</si>
  <si>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</si>
  <si>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</si>
  <si>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</si>
  <si>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</si>
  <si>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</si>
  <si>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</si>
  <si>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</si>
  <si>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</si>
  <si>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</si>
  <si>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</si>
  <si>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</si>
  <si>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</si>
  <si>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</si>
  <si>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</si>
  <si>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</si>
  <si>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</si>
  <si>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</si>
  <si>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</si>
  <si>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</si>
  <si>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</si>
  <si>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</si>
  <si>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</si>
  <si>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</si>
  <si>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</si>
  <si>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</si>
  <si>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</si>
  <si>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</si>
  <si>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</si>
  <si>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</si>
  <si>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</si>
  <si>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</si>
  <si>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</si>
  <si>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</si>
  <si>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</si>
  <si>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</si>
  <si>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</si>
  <si>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</si>
  <si>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ост.на 01.05</t>
  </si>
  <si>
    <t>апреля</t>
  </si>
  <si>
    <t>за   март-апрель  2022 г.</t>
  </si>
  <si>
    <t>смена ламп (1шт) п-д1</t>
  </si>
  <si>
    <t>лампа</t>
  </si>
  <si>
    <t>1шт</t>
  </si>
  <si>
    <t>покраска игр.оборудования</t>
  </si>
  <si>
    <t>краска</t>
  </si>
  <si>
    <t>2,7кг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</si>
</sst>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J60" sqref="J60:M85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3.4</v>
      </c>
      <c r="K2" s="5" t="s">
        <v>134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8.02</v>
      </c>
      <c r="M14" s="46">
        <f t="shared" si="0"/>
        <v>1672.54331496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1.86</v>
      </c>
      <c r="M16" s="46">
        <f t="shared" si="0"/>
        <v>387.8965792800001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28.85</v>
      </c>
      <c r="M20" s="34">
        <f>SUM(M6:M19)</f>
        <v>6016.567909800001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0.071</v>
      </c>
      <c r="M24" s="33">
        <f aca="true" t="shared" si="1" ref="M24:M38">L24*160.174*1.302*1.15</f>
        <v>17.0278256442</v>
      </c>
    </row>
    <row r="25" spans="1:13" ht="12.75">
      <c r="A25" t="s">
        <v>104</v>
      </c>
      <c r="J25" s="20">
        <v>2</v>
      </c>
      <c r="K25" s="20" t="s">
        <v>138</v>
      </c>
      <c r="L25" s="46">
        <v>8.25</v>
      </c>
      <c r="M25" s="33">
        <f t="shared" si="1"/>
        <v>1978.58537415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929.3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475.6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8.321</v>
      </c>
      <c r="M39" s="34">
        <f>SUM(M24:M38)</f>
        <v>1995.6131997942</v>
      </c>
    </row>
    <row r="40" spans="1:11" ht="12.75">
      <c r="A40" s="2" t="s">
        <v>6</v>
      </c>
      <c r="F40" s="11">
        <f>100358.95-667.78</f>
        <v>99691.17</v>
      </c>
      <c r="K40" s="30" t="s">
        <v>58</v>
      </c>
    </row>
    <row r="41" spans="1:13" ht="12.75">
      <c r="A41" t="s">
        <v>7</v>
      </c>
      <c r="F41" s="5">
        <v>110786.49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1.1112969182727017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13.6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111686.49</v>
      </c>
      <c r="J44" s="20">
        <v>2</v>
      </c>
      <c r="K44" s="20" t="s">
        <v>139</v>
      </c>
      <c r="L44" s="25" t="s">
        <v>140</v>
      </c>
      <c r="M44" s="46">
        <f>2.7*695</f>
        <v>1876.5000000000002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(6396+6715)*1.302</f>
        <v>17070.522</v>
      </c>
      <c r="J49" s="20">
        <v>7</v>
      </c>
      <c r="K49" s="20"/>
      <c r="L49" s="25"/>
      <c r="M49" s="59"/>
    </row>
    <row r="50" spans="1:13" ht="12.75">
      <c r="A50" s="6" t="s">
        <v>15</v>
      </c>
      <c r="F50" s="5">
        <f>(2727+2863)*1.302</f>
        <v>7278.18</v>
      </c>
      <c r="J50" s="20">
        <v>8</v>
      </c>
      <c r="K50" s="20"/>
      <c r="L50" s="25"/>
      <c r="M50" s="59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9</v>
      </c>
      <c r="K51" s="20"/>
      <c r="L51" s="25"/>
      <c r="M51" s="42"/>
    </row>
    <row r="52" spans="1:13" ht="12.75">
      <c r="A52" s="10" t="s">
        <v>34</v>
      </c>
      <c r="F52" s="32">
        <f>F49+F50+F51</f>
        <v>24348.702</v>
      </c>
      <c r="J52" s="20">
        <v>10</v>
      </c>
      <c r="K52" s="50"/>
      <c r="L52" s="51"/>
      <c r="M52" s="51"/>
    </row>
    <row r="53" spans="1:13" ht="12.75">
      <c r="A53" s="4" t="s">
        <v>16</v>
      </c>
      <c r="J53" s="20">
        <v>11</v>
      </c>
      <c r="K53" s="50"/>
      <c r="L53" s="51"/>
      <c r="M53" s="47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/>
      <c r="L54" s="51"/>
      <c r="M54" s="47"/>
    </row>
    <row r="55" spans="1:13" ht="12.75">
      <c r="A55" t="s">
        <v>77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13</v>
      </c>
      <c r="K55" s="50"/>
      <c r="L55" s="51"/>
      <c r="M55" s="47"/>
    </row>
    <row r="56" spans="1:13" ht="12.75">
      <c r="A56" s="10" t="s">
        <v>17</v>
      </c>
      <c r="B56" s="10"/>
      <c r="C56" s="10"/>
      <c r="F56" s="32">
        <f>SUM(F54:F55)</f>
        <v>464.65</v>
      </c>
      <c r="J56" s="20">
        <v>14</v>
      </c>
      <c r="K56" s="50"/>
      <c r="L56" s="51"/>
      <c r="M56" s="47"/>
    </row>
    <row r="57" spans="1:13" ht="12.75">
      <c r="A57" s="4" t="s">
        <v>18</v>
      </c>
      <c r="B57" s="4"/>
      <c r="J57" s="20">
        <v>15</v>
      </c>
      <c r="K57" s="20"/>
      <c r="L57" s="25"/>
      <c r="M57" s="42"/>
    </row>
    <row r="58" spans="1:13" ht="12.75">
      <c r="A58" t="s">
        <v>19</v>
      </c>
      <c r="C58" s="49">
        <v>598737</v>
      </c>
      <c r="D58">
        <v>224780.8</v>
      </c>
      <c r="E58">
        <v>3431.7</v>
      </c>
      <c r="F58" s="35">
        <f>C58/D58*E58</f>
        <v>9140.841935343233</v>
      </c>
      <c r="J58" s="20">
        <v>16</v>
      </c>
      <c r="K58" s="20"/>
      <c r="L58" s="25"/>
      <c r="M58" s="42"/>
    </row>
    <row r="59" spans="1:13" ht="12.75">
      <c r="A59" t="s">
        <v>20</v>
      </c>
      <c r="F59" s="35">
        <f>M20</f>
        <v>6016.567909800001</v>
      </c>
      <c r="J59" s="20">
        <v>17</v>
      </c>
      <c r="K59" s="20"/>
      <c r="L59" s="25"/>
      <c r="M59" s="42"/>
    </row>
    <row r="60" spans="1:13" ht="12.75">
      <c r="A60" t="s">
        <v>21</v>
      </c>
      <c r="F60" s="11">
        <f>M39</f>
        <v>1995.6131997942</v>
      </c>
      <c r="J60" s="20"/>
      <c r="K60" s="20"/>
      <c r="L60" s="31" t="s">
        <v>65</v>
      </c>
      <c r="M60" s="28">
        <f>SUM(M43:M59)</f>
        <v>1890.1000000000001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1890.1000000000001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0.62</v>
      </c>
      <c r="E65" t="s">
        <v>14</v>
      </c>
      <c r="F65" s="11">
        <f>B65*D65</f>
        <v>2127.654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21170.77704493743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0.4</v>
      </c>
      <c r="E70" t="s">
        <v>14</v>
      </c>
      <c r="F70" s="11">
        <f>B70*D70</f>
        <v>1372.68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2.54</v>
      </c>
      <c r="E73" t="s">
        <v>14</v>
      </c>
      <c r="F73" s="11">
        <f>B73*D73</f>
        <v>8716.518</v>
      </c>
    </row>
    <row r="74" spans="1:6" ht="12.75">
      <c r="A74" s="10" t="s">
        <v>29</v>
      </c>
      <c r="F74" s="32">
        <f>F70+F73</f>
        <v>10089.198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4.8</v>
      </c>
      <c r="E77" t="s">
        <v>14</v>
      </c>
      <c r="F77" s="11">
        <f>B77*D77</f>
        <v>16472.16</v>
      </c>
    </row>
    <row r="78" spans="1:6" ht="12.75">
      <c r="A78" s="10" t="s">
        <v>32</v>
      </c>
      <c r="F78" s="32">
        <f>SUM(F77)</f>
        <v>16472.16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72545.48704493744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4207.638248606371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f>3556+3556</f>
        <v>7112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f>2*700.73</f>
        <v>1401.46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2*3139.01</f>
        <v>6278.02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91544.60529354382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44621</v>
      </c>
      <c r="C87" s="40">
        <v>-1098160</v>
      </c>
      <c r="D87" s="44">
        <f>F44</f>
        <v>111686.49</v>
      </c>
      <c r="E87" s="44">
        <f>F85</f>
        <v>91544.60529354382</v>
      </c>
      <c r="F87" s="45">
        <f>C87+D87-E87</f>
        <v>-1078018.1152935438</v>
      </c>
    </row>
    <row r="89" spans="1:6" ht="13.5" thickBot="1">
      <c r="A89" t="s">
        <v>109</v>
      </c>
      <c r="C89" s="53">
        <v>44621</v>
      </c>
      <c r="D89" s="8" t="s">
        <v>110</v>
      </c>
      <c r="E89" s="53">
        <v>44681</v>
      </c>
      <c r="F89" t="s">
        <v>111</v>
      </c>
    </row>
    <row r="90" spans="1:7" ht="13.5" thickBot="1">
      <c r="A90" t="s">
        <v>112</v>
      </c>
      <c r="F90" s="54">
        <f>E87</f>
        <v>91544.60529354382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2022-06-16T06:43:04Z</dcterms:modified>
  <cp:category/>
  <cp:version/>
  <cp:contentType/>
  <cp:contentStatus/>
</cp:coreProperties>
</file>