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<sst xmlns="http://schemas.openxmlformats.org/spreadsheetml/2006/main" count="172" uniqueCount="147">
  <si>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</si>
  <si>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</si>
  <si>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</si>
  <si>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</si>
  <si>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</si>
  <si>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</si>
  <si>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</si>
  <si>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</si>
  <si>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</si>
  <si>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</si>
  <si>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</si>
  <si>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</si>
  <si>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</si>
  <si>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</si>
  <si>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</si>
  <si>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</si>
  <si>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</si>
  <si>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</si>
  <si>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</si>
  <si>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</si>
  <si>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</si>
  <si>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</si>
  <si>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</si>
  <si>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</si>
  <si>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</si>
  <si>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</si>
  <si>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</si>
  <si>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</si>
  <si>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</si>
  <si>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</si>
  <si>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</si>
  <si>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</si>
  <si>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</si>
  <si>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</si>
  <si>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</si>
  <si>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</si>
  <si>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</si>
  <si>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</si>
  <si>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</si>
  <si>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</si>
  <si>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</si>
  <si>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</si>
  <si>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</si>
  <si>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</si>
  <si>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</si>
  <si>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</si>
  <si>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</si>
  <si>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</si>
  <si>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</si>
  <si>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</si>
  <si>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</si>
  <si>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</si>
  <si>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</si>
  <si>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</si>
  <si>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</si>
  <si>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</si>
  <si>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</si>
  <si>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</si>
  <si>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</si>
  <si>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</si>
  <si>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</si>
  <si>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</si>
  <si>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</si>
  <si>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</si>
  <si>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</si>
  <si>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</si>
  <si>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</si>
  <si>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</si>
  <si>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</si>
  <si>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</si>
  <si>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</si>
  <si>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</si>
  <si>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</si>
  <si>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</si>
  <si>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</si>
  <si>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</si>
  <si>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</si>
  <si>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</si>
  <si>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</si>
  <si>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</si>
  <si>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</si>
  <si>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</si>
  <si>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</si>
  <si>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</si>
  <si>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</si>
  <si>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</si>
  <si>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</si>
  <si>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</si>
  <si>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</si>
  <si>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</si>
  <si>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</si>
  <si>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</si>
  <si>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</si>
  <si>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</si>
  <si>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</si>
  <si>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</si>
  <si>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</si>
  <si>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</si>
  <si>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</si>
  <si>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</si>
  <si>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</si>
  <si>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</si>
  <si>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</si>
  <si>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</si>
  <si>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</si>
  <si>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</si>
  <si>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</si>
  <si>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</si>
  <si>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</si>
  <si>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</si>
  <si>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</si>
  <si>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</si>
  <si>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</si>
  <si>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</si>
  <si>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</si>
  <si>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</si>
  <si>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</si>
  <si>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</si>
  <si>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</si>
  <si>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</si>
  <si>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</si>
  <si>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</si>
  <si>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</si>
  <si>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</si>
  <si>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</si>
  <si>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</si>
  <si>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</si>
  <si>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</si>
  <si>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</si>
  <si>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</si>
  <si>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</si>
  <si>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</si>
  <si>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</si>
  <si>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сентября</t>
  </si>
  <si>
    <t>ост.на 01.10</t>
  </si>
  <si>
    <t>за   сентябрь  2022 г.</t>
  </si>
  <si>
    <t>прочистка канализации</t>
  </si>
  <si>
    <t>откачка воды из техподполья</t>
  </si>
  <si>
    <t>смена труб д 25 п.пр. (4мп)</t>
  </si>
  <si>
    <t>труба д 25 п.пр.</t>
  </si>
  <si>
    <t>4мп</t>
  </si>
  <si>
    <t>пробка рад.</t>
  </si>
  <si>
    <t>2шт</t>
  </si>
  <si>
    <t>уголок 25</t>
  </si>
  <si>
    <t>муфта паячн.  25</t>
  </si>
  <si>
    <t>тройник 25</t>
  </si>
  <si>
    <t>1шт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</si>
</sst>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9">
      <selection activeCell="M46" sqref="M46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9</v>
      </c>
      <c r="K2" s="5" t="s">
        <v>135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6</v>
      </c>
      <c r="M17" s="47">
        <f t="shared" si="0"/>
        <v>1251.2792880000002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11.6</v>
      </c>
      <c r="M20" s="34">
        <f>SUM(M6:M19)</f>
        <v>2419.1399568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f>0.15*32.2</f>
        <v>4.83</v>
      </c>
      <c r="M24" s="33">
        <f aca="true" t="shared" si="1" ref="M24:M36">L24*160.174*1.15*1.302</f>
        <v>1158.371800866</v>
      </c>
    </row>
    <row r="25" spans="1:13" ht="12.75">
      <c r="A25" t="s">
        <v>107</v>
      </c>
      <c r="J25" s="20">
        <v>2</v>
      </c>
      <c r="K25" s="20" t="s">
        <v>137</v>
      </c>
      <c r="L25" s="47">
        <f>0.5*7</f>
        <v>3.5</v>
      </c>
      <c r="M25" s="33">
        <f t="shared" si="1"/>
        <v>839.3998557</v>
      </c>
    </row>
    <row r="26" spans="1:13" ht="12.75">
      <c r="A26" t="s">
        <v>108</v>
      </c>
      <c r="J26" s="20">
        <v>3</v>
      </c>
      <c r="K26" s="20" t="s">
        <v>138</v>
      </c>
      <c r="L26" s="47">
        <f>0.04*184.3</f>
        <v>7.372000000000001</v>
      </c>
      <c r="M26" s="33">
        <f t="shared" si="1"/>
        <v>1768.0159246343999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47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15.702000000000002</v>
      </c>
      <c r="M37" s="34">
        <f>SUM(M24:M36)</f>
        <v>3765.7875812004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44422.85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45351.51</v>
      </c>
      <c r="J41" s="20">
        <v>1</v>
      </c>
      <c r="K41" s="20" t="s">
        <v>139</v>
      </c>
      <c r="L41" s="25" t="s">
        <v>140</v>
      </c>
      <c r="M41" s="25">
        <f>4*150</f>
        <v>600</v>
      </c>
    </row>
    <row r="42" spans="2:15" ht="12.75">
      <c r="B42" t="s">
        <v>8</v>
      </c>
      <c r="F42" s="9">
        <f>F41/F40</f>
        <v>1.0209050072203834</v>
      </c>
      <c r="J42" s="20">
        <v>2</v>
      </c>
      <c r="K42" s="20" t="s">
        <v>141</v>
      </c>
      <c r="L42" s="47" t="s">
        <v>142</v>
      </c>
      <c r="M42" s="25">
        <f>2*60</f>
        <v>120</v>
      </c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143</v>
      </c>
      <c r="L43" s="25" t="s">
        <v>142</v>
      </c>
      <c r="M43" s="25">
        <f>2*9.69</f>
        <v>19.38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46401.51</v>
      </c>
      <c r="J44" s="20">
        <v>4</v>
      </c>
      <c r="K44" s="20" t="s">
        <v>144</v>
      </c>
      <c r="L44" s="25" t="s">
        <v>142</v>
      </c>
      <c r="M44" s="25">
        <f>2*5.74</f>
        <v>11.48</v>
      </c>
    </row>
    <row r="45" spans="10:13" ht="12.75">
      <c r="J45" s="20">
        <v>5</v>
      </c>
      <c r="K45" s="20" t="s">
        <v>145</v>
      </c>
      <c r="L45" s="25" t="s">
        <v>146</v>
      </c>
      <c r="M45" s="25">
        <v>7.01</v>
      </c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(3933)*1.302</f>
        <v>5120.7660000000005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(1832)*1.302</f>
        <v>2385.264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7506.030000000001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757.87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0.05</v>
      </c>
      <c r="E56" t="s">
        <v>14</v>
      </c>
      <c r="F56" s="11">
        <f>B56*D56</f>
        <v>49.96000000000001</v>
      </c>
    </row>
    <row r="57" spans="1:6" ht="12.75">
      <c r="A57" s="4" t="s">
        <v>17</v>
      </c>
      <c r="B57" s="10"/>
      <c r="C57" s="10"/>
      <c r="F57" s="32">
        <f>SUM(F54:F56)</f>
        <v>49.96000000000001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295302</v>
      </c>
      <c r="D59">
        <v>222535.4</v>
      </c>
      <c r="E59">
        <v>2983.9</v>
      </c>
      <c r="F59" s="35">
        <f>C59/D59*E59</f>
        <v>3959.602102856444</v>
      </c>
    </row>
    <row r="60" spans="1:6" ht="12.75">
      <c r="A60" t="s">
        <v>20</v>
      </c>
      <c r="F60" s="35">
        <f>M20</f>
        <v>2419.1399568</v>
      </c>
    </row>
    <row r="61" spans="1:6" ht="12.75">
      <c r="A61" t="s">
        <v>21</v>
      </c>
      <c r="F61" s="11">
        <f>M37</f>
        <v>3765.7875812004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M54</f>
        <v>757.87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0.23</v>
      </c>
      <c r="E66" t="s">
        <v>14</v>
      </c>
      <c r="F66" s="11">
        <f>B66*D66</f>
        <v>686.297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11588.696640856846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</v>
      </c>
      <c r="E71" t="s">
        <v>14</v>
      </c>
      <c r="F71" s="11">
        <f>B71*D71</f>
        <v>596.7800000000001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3.37</v>
      </c>
      <c r="E74" t="s">
        <v>14</v>
      </c>
      <c r="F74" s="11">
        <f>B74*D74</f>
        <v>10055.743</v>
      </c>
    </row>
    <row r="75" spans="1:6" ht="12.75">
      <c r="A75" s="4" t="s">
        <v>29</v>
      </c>
      <c r="F75" s="32">
        <f>F71+F74</f>
        <v>10652.523000000001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2.79</v>
      </c>
      <c r="E78" t="s">
        <v>14</v>
      </c>
      <c r="F78" s="11">
        <f>B78*D78</f>
        <v>8325.081</v>
      </c>
    </row>
    <row r="79" spans="1:6" ht="12.75">
      <c r="A79" s="4" t="s">
        <v>31</v>
      </c>
      <c r="F79" s="32">
        <f>SUM(F78)</f>
        <v>8325.081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38122.290640856845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2211.092857169697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9446.46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f>2*238.66</f>
        <v>477.32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3.5">
      <c r="A86" s="12" t="s">
        <v>34</v>
      </c>
      <c r="B86" s="12"/>
      <c r="C86" s="12"/>
      <c r="D86" s="12"/>
      <c r="E86" s="12"/>
      <c r="F86" s="42">
        <f>F81+F82+F83+F84+F85</f>
        <v>50257.16349802654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6" ht="12.75">
      <c r="A88" s="13"/>
      <c r="B88" s="39">
        <v>44805</v>
      </c>
      <c r="C88" s="40">
        <v>-199748</v>
      </c>
      <c r="D88" s="43">
        <f>F44</f>
        <v>46401.51</v>
      </c>
      <c r="E88" s="43">
        <f>F86</f>
        <v>50257.16349802654</v>
      </c>
      <c r="F88" s="44">
        <f>C88+D88-E88</f>
        <v>-203603.65349802654</v>
      </c>
    </row>
    <row r="90" spans="1:6" ht="13.5" thickBot="1">
      <c r="A90" t="s">
        <v>112</v>
      </c>
      <c r="C90" s="53">
        <v>44805</v>
      </c>
      <c r="D90" s="8" t="s">
        <v>113</v>
      </c>
      <c r="E90" s="53">
        <v>44834</v>
      </c>
      <c r="F90" t="s">
        <v>114</v>
      </c>
    </row>
    <row r="91" spans="1:7" ht="13.5" thickBot="1">
      <c r="A91" t="s">
        <v>115</v>
      </c>
      <c r="F91" s="54">
        <f>E88</f>
        <v>50257.16349802654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2023-01-12T16:20:43Z</cp:lastPrinted>
  <dcterms:created xsi:type="dcterms:W3CDTF">2008-08-18T07:30:19Z</dcterms:created>
  <dcterms:modified xsi:type="dcterms:W3CDTF">2023-01-12T16:20:44Z</dcterms:modified>
  <cp:category/>
  <cp:version/>
  <cp:contentType/>
  <cp:contentStatus/>
</cp:coreProperties>
</file>