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<sst xmlns="http://schemas.openxmlformats.org/spreadsheetml/2006/main" count="166" uniqueCount="143">
  <si>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</si>
  <si>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</si>
  <si>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</si>
  <si>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</si>
  <si>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</si>
  <si>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</si>
  <si>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</si>
  <si>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</si>
  <si>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</si>
  <si>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</si>
  <si>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</si>
  <si>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</si>
  <si>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</si>
  <si>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</si>
  <si>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</si>
  <si>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</si>
  <si>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</si>
  <si>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</si>
  <si>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</si>
  <si>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</si>
  <si>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</si>
  <si>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</si>
  <si>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</si>
  <si>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</si>
  <si>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</si>
  <si>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</si>
  <si>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</si>
  <si>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</si>
  <si>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</si>
  <si>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</si>
  <si>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</si>
  <si>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</si>
  <si>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</si>
  <si>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</si>
  <si>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</si>
  <si>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</si>
  <si>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</si>
  <si>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</si>
  <si>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</si>
  <si>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</si>
  <si>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</si>
  <si>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</si>
  <si>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</si>
  <si>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</si>
  <si>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</si>
  <si>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</si>
  <si>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</si>
  <si>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</si>
  <si>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</si>
  <si>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</si>
  <si>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</si>
  <si>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</si>
  <si>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</si>
  <si>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</si>
  <si>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</si>
  <si>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</si>
  <si>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</si>
  <si>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</si>
  <si>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</si>
  <si>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</si>
  <si>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</si>
  <si>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</si>
  <si>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</si>
  <si>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</si>
  <si>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</si>
  <si>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</si>
  <si>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</si>
  <si>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</si>
  <si>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</si>
  <si>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</si>
  <si>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</si>
  <si>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</si>
  <si>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</si>
  <si>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</si>
  <si>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</si>
  <si>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</si>
  <si>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</si>
  <si>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</si>
  <si>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</si>
  <si>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</si>
  <si>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</si>
  <si>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</si>
  <si>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</si>
  <si>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</si>
  <si>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</si>
  <si>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</si>
  <si>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</si>
  <si>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</si>
  <si>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</si>
  <si>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</si>
  <si>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</si>
  <si>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</si>
  <si>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</si>
  <si>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</si>
  <si>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</si>
  <si>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</si>
  <si>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</si>
  <si>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</si>
  <si>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</si>
  <si>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</si>
  <si>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</si>
  <si>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</si>
  <si>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</si>
  <si>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</si>
  <si>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</si>
  <si>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</si>
  <si>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</si>
  <si>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</si>
  <si>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</si>
  <si>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</si>
  <si>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</si>
  <si>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</si>
  <si>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</si>
  <si>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</si>
  <si>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</si>
  <si>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</si>
  <si>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</si>
  <si>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</si>
  <si>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</si>
  <si>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</si>
  <si>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</si>
  <si>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</si>
  <si>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</si>
  <si>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</si>
  <si>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</si>
  <si>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</si>
  <si>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</si>
  <si>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</si>
  <si>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</si>
  <si>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</si>
  <si>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</si>
  <si>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</si>
  <si>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</si>
  <si>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</si>
  <si>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</si>
  <si>
    <t>откачка воды из техподполья</t>
  </si>
  <si>
    <t>прочистка канализации</t>
  </si>
  <si>
    <t>смена замка (1шт) щитов.</t>
  </si>
  <si>
    <t>замок</t>
  </si>
  <si>
    <t>1шт</t>
  </si>
  <si>
    <t>смена ламп (3шт) п-д3</t>
  </si>
  <si>
    <t>лампа</t>
  </si>
  <si>
    <t>3шт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</si>
</sst>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8" sqref="M48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2085.4654800000003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15.83</v>
      </c>
      <c r="M20" s="32">
        <f>SUM(M6:M19)</f>
        <v>3301.2918548400007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f>0.25*7</f>
        <v>1.75</v>
      </c>
      <c r="M24" s="31">
        <f aca="true" t="shared" si="1" ref="M24:M41">L24*160.174*1.302*1.15</f>
        <v>419.69992785000005</v>
      </c>
    </row>
    <row r="25" spans="1:13" ht="12.75">
      <c r="A25" t="s">
        <v>106</v>
      </c>
      <c r="J25" s="20">
        <v>2</v>
      </c>
      <c r="K25" s="53" t="s">
        <v>136</v>
      </c>
      <c r="L25" s="47">
        <f>0.15*32.2</f>
        <v>4.83</v>
      </c>
      <c r="M25" s="31">
        <f t="shared" si="1"/>
        <v>1158.371800866</v>
      </c>
    </row>
    <row r="26" spans="1:13" ht="12.75">
      <c r="A26" t="s">
        <v>107</v>
      </c>
      <c r="J26" s="20">
        <v>3</v>
      </c>
      <c r="K26" s="53" t="s">
        <v>137</v>
      </c>
      <c r="L26" s="47">
        <v>1.07</v>
      </c>
      <c r="M26" s="31">
        <f t="shared" si="1"/>
        <v>256.61652731400005</v>
      </c>
    </row>
    <row r="27" spans="1:13" ht="12.75">
      <c r="A27" t="s">
        <v>108</v>
      </c>
      <c r="J27" s="20">
        <v>4</v>
      </c>
      <c r="K27" s="53" t="s">
        <v>140</v>
      </c>
      <c r="L27" s="47">
        <v>0.21</v>
      </c>
      <c r="M27" s="31">
        <f t="shared" si="1"/>
        <v>50.363991342000006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53"/>
      <c r="L29" s="47"/>
      <c r="M29" s="31">
        <f t="shared" si="1"/>
        <v>0</v>
      </c>
    </row>
    <row r="30" spans="10:13" ht="12.75">
      <c r="J30" s="20">
        <v>7</v>
      </c>
      <c r="K30" s="53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47282.95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41486.61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0.8774116251206832</v>
      </c>
      <c r="J42" s="20"/>
      <c r="K42" s="30" t="s">
        <v>58</v>
      </c>
      <c r="L42" s="28">
        <f>SUM(L24:L41)</f>
        <v>7.86</v>
      </c>
      <c r="M42" s="32">
        <f>SUM(M24:M41)</f>
        <v>1885.052247372</v>
      </c>
    </row>
    <row r="43" spans="1:11" ht="12.75">
      <c r="A43" t="s">
        <v>126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42386.61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138</v>
      </c>
      <c r="L46" s="25" t="s">
        <v>139</v>
      </c>
      <c r="M46" s="25">
        <v>535.75</v>
      </c>
    </row>
    <row r="47" spans="10:13" ht="12.75">
      <c r="J47" s="20">
        <v>2</v>
      </c>
      <c r="K47" s="20" t="s">
        <v>141</v>
      </c>
      <c r="L47" s="23" t="s">
        <v>142</v>
      </c>
      <c r="M47" s="23">
        <v>60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/>
      <c r="L48" s="23"/>
      <c r="M48" s="23"/>
    </row>
    <row r="49" spans="1:13" ht="12.75">
      <c r="A49" t="s">
        <v>12</v>
      </c>
      <c r="F49" s="11">
        <f>(6715)*1.302</f>
        <v>8742.93</v>
      </c>
      <c r="J49" s="20">
        <v>4</v>
      </c>
      <c r="K49" s="20"/>
      <c r="L49" s="23"/>
      <c r="M49" s="54"/>
    </row>
    <row r="50" spans="1:13" ht="12.75">
      <c r="A50" s="6" t="s">
        <v>15</v>
      </c>
      <c r="F50" s="11">
        <f>(1832)*1.302</f>
        <v>2385.264</v>
      </c>
      <c r="J50" s="20">
        <v>5</v>
      </c>
      <c r="K50" s="20"/>
      <c r="L50" s="23"/>
      <c r="M50" s="54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11128.194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0.05</v>
      </c>
      <c r="E55" t="s">
        <v>14</v>
      </c>
      <c r="F55" s="11">
        <f>B55*D55</f>
        <v>44.185</v>
      </c>
      <c r="J55" s="20">
        <v>10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44.185</v>
      </c>
      <c r="J56" s="20">
        <v>11</v>
      </c>
      <c r="K56" s="20"/>
      <c r="L56" s="23"/>
      <c r="M56" s="23"/>
    </row>
    <row r="57" spans="1:13" ht="12.75">
      <c r="A57" s="4" t="s">
        <v>18</v>
      </c>
      <c r="B57" s="4"/>
      <c r="J57" s="20">
        <v>12</v>
      </c>
      <c r="K57" s="20"/>
      <c r="L57" s="23"/>
      <c r="M57" s="23"/>
    </row>
    <row r="58" spans="1:13" ht="12.75">
      <c r="A58" t="s">
        <v>19</v>
      </c>
      <c r="C58">
        <v>295302</v>
      </c>
      <c r="D58">
        <v>222535.4</v>
      </c>
      <c r="E58">
        <v>3169.4</v>
      </c>
      <c r="F58" s="36">
        <f>C58/D58*E58</f>
        <v>4205.758539090859</v>
      </c>
      <c r="J58" s="20">
        <v>13</v>
      </c>
      <c r="K58" s="20"/>
      <c r="L58" s="23"/>
      <c r="M58" s="23"/>
    </row>
    <row r="59" spans="1:13" ht="12.75">
      <c r="A59" t="s">
        <v>20</v>
      </c>
      <c r="F59" s="36">
        <f>M20</f>
        <v>3301.2918548400007</v>
      </c>
      <c r="J59" s="20">
        <v>14</v>
      </c>
      <c r="K59" s="20"/>
      <c r="L59" s="23"/>
      <c r="M59" s="23"/>
    </row>
    <row r="60" spans="1:13" ht="12.75">
      <c r="A60" t="s">
        <v>21</v>
      </c>
      <c r="F60" s="11">
        <f>M42</f>
        <v>1885.052247372</v>
      </c>
      <c r="J60" s="20"/>
      <c r="K60" s="20"/>
      <c r="L60" s="34" t="s">
        <v>65</v>
      </c>
      <c r="M60" s="35">
        <f>SUM(M46:M59)</f>
        <v>595.75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5">
        <f>M60</f>
        <v>595.75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v>3169.4</v>
      </c>
      <c r="C65" t="s">
        <v>13</v>
      </c>
      <c r="D65" s="11">
        <v>0.23</v>
      </c>
      <c r="E65" t="s">
        <v>14</v>
      </c>
      <c r="F65" s="46">
        <f>B65*D65</f>
        <v>728.9620000000001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12279.214641302859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</v>
      </c>
      <c r="E70" t="s">
        <v>14</v>
      </c>
      <c r="F70" s="46">
        <f>B70*D70</f>
        <v>633.8800000000001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3.37</v>
      </c>
      <c r="E73" t="s">
        <v>14</v>
      </c>
      <c r="F73" s="11">
        <f>B73*D73</f>
        <v>10680.878</v>
      </c>
    </row>
    <row r="74" spans="1:6" ht="12.75">
      <c r="A74" s="10" t="s">
        <v>29</v>
      </c>
      <c r="F74" s="33">
        <f>F70+F73</f>
        <v>11314.758000000002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2.79</v>
      </c>
      <c r="E77" t="s">
        <v>14</v>
      </c>
      <c r="F77" s="11">
        <f>B77*D77</f>
        <v>8842.626</v>
      </c>
    </row>
    <row r="78" spans="1:6" ht="12.75">
      <c r="A78" s="10" t="s">
        <v>32</v>
      </c>
      <c r="F78" s="33">
        <f>SUM(F77)</f>
        <v>8842.626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43608.97764130286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2529.320703195566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4405.5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f>2*285.28</f>
        <v>570.56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51114.358344498425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133</v>
      </c>
    </row>
    <row r="87" spans="1:6" ht="12.75">
      <c r="A87" s="13"/>
      <c r="B87" s="40">
        <v>44805</v>
      </c>
      <c r="C87" s="41">
        <v>-59961</v>
      </c>
      <c r="D87" s="44">
        <f>F44</f>
        <v>42386.61</v>
      </c>
      <c r="E87" s="44">
        <f>F85</f>
        <v>51114.358344498425</v>
      </c>
      <c r="F87" s="45">
        <f>C87+D87-E87</f>
        <v>-68688.74834449842</v>
      </c>
    </row>
    <row r="89" spans="1:6" ht="13.5" thickBot="1">
      <c r="A89" t="s">
        <v>111</v>
      </c>
      <c r="C89" s="49">
        <v>44805</v>
      </c>
      <c r="D89" s="8" t="s">
        <v>112</v>
      </c>
      <c r="E89" s="49">
        <v>44834</v>
      </c>
      <c r="F89" t="s">
        <v>113</v>
      </c>
    </row>
    <row r="90" spans="1:7" ht="13.5" thickBot="1">
      <c r="A90" t="s">
        <v>114</v>
      </c>
      <c r="F90" s="50">
        <f>E87</f>
        <v>51114.358344498425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2023-01-12T16:37:52Z</cp:lastPrinted>
  <dcterms:created xsi:type="dcterms:W3CDTF">2008-08-18T07:30:19Z</dcterms:created>
  <dcterms:modified xsi:type="dcterms:W3CDTF">2023-01-12T16:37:53Z</dcterms:modified>
  <cp:category/>
  <cp:version/>
  <cp:contentType/>
  <cp:contentStatus/>
</cp:coreProperties>
</file>