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<sst xmlns="http://schemas.openxmlformats.org/spreadsheetml/2006/main" count="165" uniqueCount="142">
  <si>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</si>
  <si>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</si>
  <si>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</si>
  <si>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</si>
  <si>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</si>
  <si>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</si>
  <si>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</si>
  <si>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</si>
  <si>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</si>
  <si>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</si>
  <si>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</si>
  <si>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</si>
  <si>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</si>
  <si>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</si>
  <si>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</si>
  <si>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</si>
  <si>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</si>
  <si>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</si>
  <si>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</si>
  <si>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</si>
  <si>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</si>
  <si>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</si>
  <si>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</si>
  <si>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</si>
  <si>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</si>
  <si>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</si>
  <si>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</si>
  <si>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</si>
  <si>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</si>
  <si>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</si>
  <si>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</si>
  <si>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</si>
  <si>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</si>
  <si>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</si>
  <si>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</si>
  <si>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</si>
  <si>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</si>
  <si>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</si>
  <si>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</si>
  <si>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</si>
  <si>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</si>
  <si>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</si>
  <si>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</si>
  <si>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</si>
  <si>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</si>
  <si>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</si>
  <si>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</si>
  <si>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</si>
  <si>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</si>
  <si>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</si>
  <si>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</si>
  <si>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</si>
  <si>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</si>
  <si>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</si>
  <si>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</si>
  <si>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</si>
  <si>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</si>
  <si>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</si>
  <si>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</si>
  <si>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</si>
  <si>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</si>
  <si>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</si>
  <si>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</si>
  <si>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</si>
  <si>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</si>
  <si>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</si>
  <si>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</si>
  <si>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</si>
  <si>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</si>
  <si>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</si>
  <si>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</si>
  <si>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</si>
  <si>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</si>
  <si>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</si>
  <si>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</si>
  <si>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</si>
  <si>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</si>
  <si>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</si>
  <si>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</si>
  <si>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</si>
  <si>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</si>
  <si>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</si>
  <si>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</si>
  <si>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</si>
  <si>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</si>
  <si>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</si>
  <si>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</si>
  <si>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</si>
  <si>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</si>
  <si>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</si>
  <si>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</si>
  <si>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</si>
  <si>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</si>
  <si>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</si>
  <si>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</si>
  <si>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</si>
  <si>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</si>
  <si>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</si>
  <si>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</si>
  <si>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</si>
  <si>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</si>
  <si>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</si>
  <si>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</si>
  <si>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</si>
  <si>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</si>
  <si>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</si>
  <si>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</si>
  <si>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</si>
  <si>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</si>
  <si>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</si>
  <si>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</si>
  <si>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</si>
  <si>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</si>
  <si>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</si>
  <si>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</si>
  <si>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</si>
  <si>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</si>
  <si>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</si>
  <si>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</si>
  <si>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</si>
  <si>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</si>
  <si>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</si>
  <si>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</si>
  <si>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</si>
  <si>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</si>
  <si>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</si>
  <si>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</si>
  <si>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</si>
  <si>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</si>
  <si>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</si>
  <si>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</si>
  <si>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</si>
  <si>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</si>
  <si>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</si>
  <si>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</si>
  <si>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Медиа-Маркет,интер-телеком,ростелеком.комстар,видикон)</t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</si>
  <si>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</si>
  <si>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</si>
  <si>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</si>
  <si>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</si>
  <si>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</si>
  <si>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(3шт)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</si>
</sst>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6">
      <selection activeCell="K24" sqref="K24:L25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7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50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137</v>
      </c>
      <c r="G4" s="8" t="s">
        <v>136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2.74</v>
      </c>
      <c r="M6" s="45">
        <f>L6*160.174*1.302</f>
        <v>571.4175415200001</v>
      </c>
    </row>
    <row r="7" spans="10:13" ht="12.75">
      <c r="J7" s="14">
        <v>2</v>
      </c>
      <c r="K7" s="14" t="s">
        <v>38</v>
      </c>
      <c r="L7" s="14"/>
      <c r="M7" s="45">
        <f aca="true" t="shared" si="0" ref="M7:M19">L7*160.174*1.302</f>
        <v>0</v>
      </c>
    </row>
    <row r="8" spans="1:13" ht="12.75">
      <c r="A8" t="s">
        <v>94</v>
      </c>
      <c r="J8" s="15"/>
      <c r="K8" s="15" t="s">
        <v>39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0</v>
      </c>
      <c r="M11" s="45">
        <f t="shared" si="0"/>
        <v>0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5">
        <f t="shared" si="0"/>
        <v>815.4170026800001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5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5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5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0</v>
      </c>
      <c r="M17" s="45">
        <f t="shared" si="0"/>
        <v>0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5">
        <f t="shared" si="0"/>
        <v>506.7681116400001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5">
        <f t="shared" si="0"/>
        <v>208.54654800000003</v>
      </c>
    </row>
    <row r="20" spans="1:13" ht="12.75">
      <c r="A20" t="s">
        <v>130</v>
      </c>
      <c r="J20" s="20"/>
      <c r="K20" s="27" t="s">
        <v>52</v>
      </c>
      <c r="L20" s="28">
        <f>SUM(L6:L19)</f>
        <v>10.08</v>
      </c>
      <c r="M20" s="33">
        <f>SUM(M6:M19)</f>
        <v>2102.14920384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45">
        <v>194.93</v>
      </c>
      <c r="M24" s="32">
        <f aca="true" t="shared" si="1" ref="M24:M35">L24*160.174*1.302*1.15</f>
        <v>46749.775391886</v>
      </c>
    </row>
    <row r="25" spans="1:13" ht="12.75">
      <c r="A25" t="s">
        <v>110</v>
      </c>
      <c r="J25" s="20">
        <v>2</v>
      </c>
      <c r="K25" s="20" t="s">
        <v>141</v>
      </c>
      <c r="L25" s="45">
        <v>9.36</v>
      </c>
      <c r="M25" s="32">
        <f t="shared" si="1"/>
        <v>2244.795042672</v>
      </c>
    </row>
    <row r="26" spans="1:13" ht="12.75">
      <c r="A26" t="s">
        <v>111</v>
      </c>
      <c r="J26" s="20">
        <v>3</v>
      </c>
      <c r="K26" s="20"/>
      <c r="L26" s="45"/>
      <c r="M26" s="32">
        <f t="shared" si="1"/>
        <v>0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H27" s="47"/>
      <c r="J27" s="20">
        <v>4</v>
      </c>
      <c r="K27" s="20"/>
      <c r="L27" s="45"/>
      <c r="M27" s="32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204.29000000000002</v>
      </c>
      <c r="M36" s="33">
        <f>SUM(M24:M35)</f>
        <v>48994.570434558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130992.82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120762.47</v>
      </c>
      <c r="J40" s="20">
        <v>1</v>
      </c>
      <c r="K40" s="20"/>
      <c r="L40" s="25"/>
      <c r="M40" s="45"/>
    </row>
    <row r="41" spans="2:13" ht="12.75">
      <c r="B41" t="s">
        <v>8</v>
      </c>
      <c r="F41" s="9">
        <f>F40/F39</f>
        <v>0.9219014446746012</v>
      </c>
      <c r="J41" s="20">
        <v>2</v>
      </c>
      <c r="K41" s="20"/>
      <c r="L41" s="25"/>
      <c r="M41" s="25"/>
    </row>
    <row r="42" spans="1:13" ht="12.75">
      <c r="A42" s="7" t="s">
        <v>135</v>
      </c>
      <c r="B42" s="7"/>
      <c r="C42" s="7"/>
      <c r="D42" s="7"/>
      <c r="E42" s="7"/>
      <c r="F42" s="5">
        <f>250+300+400+400+250+105</f>
        <v>1705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122467.47</v>
      </c>
      <c r="J43" s="20">
        <v>4</v>
      </c>
      <c r="K43" s="20"/>
      <c r="L43" s="25"/>
      <c r="M43" s="25"/>
    </row>
    <row r="44" spans="10:13" ht="12.75">
      <c r="J44" s="20">
        <v>5</v>
      </c>
      <c r="K44" s="54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(5955)*1.302</f>
        <v>7753.41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(5782)*1.302</f>
        <v>7528.164000000001</v>
      </c>
      <c r="J49" s="20">
        <v>10</v>
      </c>
      <c r="K49" s="20"/>
      <c r="L49" s="25"/>
      <c r="M49" s="25"/>
    </row>
    <row r="50" spans="1:13" ht="12.75">
      <c r="A50" s="55" t="s">
        <v>86</v>
      </c>
      <c r="B50" s="46"/>
      <c r="C50" s="46"/>
      <c r="D50" s="46"/>
      <c r="E50" s="53">
        <v>0</v>
      </c>
      <c r="F50" s="60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15281.574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B57*D57*2</f>
        <v>37830</v>
      </c>
      <c r="J57" s="20">
        <v>18</v>
      </c>
      <c r="K57" s="20"/>
      <c r="L57" s="25"/>
      <c r="M57" s="25"/>
    </row>
    <row r="58" spans="1:13" ht="12.75">
      <c r="A58" s="58" t="s">
        <v>134</v>
      </c>
      <c r="B58" s="58"/>
      <c r="C58" s="58"/>
      <c r="D58" s="53"/>
      <c r="E58" s="46"/>
      <c r="F58" s="59">
        <v>0</v>
      </c>
      <c r="J58" s="20">
        <v>19</v>
      </c>
      <c r="K58" s="20"/>
      <c r="L58" s="25"/>
      <c r="M58" s="25"/>
    </row>
    <row r="59" spans="1:13" ht="12.75">
      <c r="A59" s="4" t="s">
        <v>70</v>
      </c>
      <c r="F59" s="8">
        <f>SUM(F57+F58)</f>
        <v>37830</v>
      </c>
      <c r="J59" s="20">
        <v>20</v>
      </c>
      <c r="K59" s="20"/>
      <c r="L59" s="25"/>
      <c r="M59" s="25"/>
    </row>
    <row r="60" spans="1:13" ht="12.75">
      <c r="A60" s="4" t="s">
        <v>64</v>
      </c>
      <c r="B60" s="4"/>
      <c r="J60" s="20"/>
      <c r="K60" s="20"/>
      <c r="L60" s="30" t="s">
        <v>59</v>
      </c>
      <c r="M60" s="33">
        <f>SUM(M40:M59)</f>
        <v>0</v>
      </c>
    </row>
    <row r="61" spans="1:6" ht="12.75">
      <c r="A61" t="s">
        <v>18</v>
      </c>
      <c r="C61" s="46">
        <v>304061</v>
      </c>
      <c r="D61">
        <v>224780.6</v>
      </c>
      <c r="E61">
        <v>5945.5</v>
      </c>
      <c r="F61" s="34">
        <f>C61/D61*E61</f>
        <v>8042.485319017744</v>
      </c>
    </row>
    <row r="62" spans="1:6" ht="12.75">
      <c r="A62" t="s">
        <v>19</v>
      </c>
      <c r="F62" s="34">
        <f>M20</f>
        <v>2102.14920384</v>
      </c>
    </row>
    <row r="63" spans="1:6" ht="12.75">
      <c r="A63" t="s">
        <v>20</v>
      </c>
      <c r="F63" s="11">
        <f>M36</f>
        <v>48994.570434558</v>
      </c>
    </row>
    <row r="64" spans="1:6" ht="12.75">
      <c r="A64" t="s">
        <v>75</v>
      </c>
      <c r="F64" s="5">
        <f>1*600*1.302</f>
        <v>781.2</v>
      </c>
    </row>
    <row r="65" spans="1:6" ht="12.75">
      <c r="A65" t="s">
        <v>21</v>
      </c>
      <c r="F65" s="11">
        <f>M60</f>
        <v>0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5945.5</v>
      </c>
      <c r="C68" t="s">
        <v>13</v>
      </c>
      <c r="D68" s="11">
        <v>0.29</v>
      </c>
      <c r="E68" t="s">
        <v>14</v>
      </c>
      <c r="F68" s="11">
        <f>B68*D68</f>
        <v>1724.195</v>
      </c>
    </row>
    <row r="69" spans="1:6" ht="12.75">
      <c r="A69" s="46" t="s">
        <v>78</v>
      </c>
      <c r="B69" s="46"/>
      <c r="C69" s="46"/>
      <c r="D69" s="46"/>
      <c r="E69" s="46"/>
      <c r="F69" s="53">
        <v>0</v>
      </c>
    </row>
    <row r="70" spans="1:6" ht="12.75">
      <c r="A70" s="46" t="s">
        <v>87</v>
      </c>
      <c r="B70" s="46"/>
      <c r="C70" s="46"/>
      <c r="D70" s="53">
        <v>0</v>
      </c>
      <c r="E70" s="46"/>
      <c r="F70" s="53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61644.59995741574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</v>
      </c>
      <c r="E73" t="s">
        <v>14</v>
      </c>
      <c r="F73" s="11">
        <f>B73*D73</f>
        <v>1189.1000000000001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1.26</v>
      </c>
      <c r="E76" t="s">
        <v>14</v>
      </c>
      <c r="F76" s="11">
        <f>B76*D76</f>
        <v>7491.33</v>
      </c>
    </row>
    <row r="77" spans="1:6" ht="12.75">
      <c r="A77" s="4" t="s">
        <v>66</v>
      </c>
      <c r="F77" s="31">
        <f>F73+F76</f>
        <v>8680.43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2.6</v>
      </c>
      <c r="E80" t="s">
        <v>14</v>
      </c>
      <c r="F80" s="11">
        <f>B80*D80</f>
        <v>15458.300000000001</v>
      </c>
    </row>
    <row r="81" spans="1:9" ht="12.75">
      <c r="A81" s="4" t="s">
        <v>69</v>
      </c>
      <c r="F81" s="31">
        <f>SUM(F80)</f>
        <v>15458.300000000001</v>
      </c>
      <c r="I81" s="7"/>
    </row>
    <row r="82" spans="1:6" ht="12.75">
      <c r="A82" s="56" t="s">
        <v>81</v>
      </c>
      <c r="B82" s="46"/>
      <c r="C82" s="46"/>
      <c r="D82" s="53">
        <v>0</v>
      </c>
      <c r="E82" s="46"/>
      <c r="F82" s="57">
        <f>D82*E32</f>
        <v>0</v>
      </c>
    </row>
    <row r="83" spans="1:6" ht="12.75">
      <c r="A83" s="1" t="s">
        <v>27</v>
      </c>
      <c r="B83" s="1"/>
      <c r="F83" s="31">
        <f>F51+F55+F59+F71+F77+F81+F82</f>
        <v>138894.90395741572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8055.904429530111</v>
      </c>
    </row>
    <row r="85" spans="1:6" ht="12.75">
      <c r="A85" s="1"/>
      <c r="B85" s="36" t="s">
        <v>131</v>
      </c>
      <c r="C85" s="36"/>
      <c r="D85" s="1"/>
      <c r="E85" s="51"/>
      <c r="F85" s="52">
        <f>3197.13*4.83</f>
        <v>15442.137900000002</v>
      </c>
    </row>
    <row r="86" spans="1:6" ht="12.75">
      <c r="A86" s="1"/>
      <c r="B86" s="36" t="s">
        <v>132</v>
      </c>
      <c r="C86" s="36"/>
      <c r="D86" s="1"/>
      <c r="E86" s="51"/>
      <c r="F86" s="52">
        <v>849.89</v>
      </c>
    </row>
    <row r="87" spans="1:6" ht="12.75">
      <c r="A87" s="1"/>
      <c r="B87" s="36" t="s">
        <v>133</v>
      </c>
      <c r="C87" s="36"/>
      <c r="D87" s="1"/>
      <c r="E87" s="51"/>
      <c r="F87" s="52">
        <v>4691.42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167934.25628694586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44743</v>
      </c>
      <c r="C90" s="40">
        <v>-33502</v>
      </c>
      <c r="D90" s="43">
        <f>F43</f>
        <v>122467.47</v>
      </c>
      <c r="E90" s="43">
        <f>F88</f>
        <v>167934.25628694586</v>
      </c>
      <c r="F90" s="44">
        <f>C90+D90-E90</f>
        <v>-78968.78628694586</v>
      </c>
    </row>
    <row r="92" spans="1:6" ht="13.5" thickBot="1">
      <c r="A92" t="s">
        <v>115</v>
      </c>
      <c r="C92" s="48">
        <v>44743</v>
      </c>
      <c r="D92" s="8" t="s">
        <v>116</v>
      </c>
      <c r="E92" s="48">
        <v>44773</v>
      </c>
      <c r="F92" t="s">
        <v>117</v>
      </c>
    </row>
    <row r="93" spans="1:7" ht="13.5" thickBot="1">
      <c r="A93" t="s">
        <v>118</v>
      </c>
      <c r="F93" s="49">
        <f>E90</f>
        <v>167934.25628694586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2020-09-12T14:09:41Z</cp:lastPrinted>
  <dcterms:created xsi:type="dcterms:W3CDTF">2008-08-18T07:30:19Z</dcterms:created>
  <dcterms:modified xsi:type="dcterms:W3CDTF">2022-09-28T12:50:07Z</dcterms:modified>
  <cp:category/>
  <cp:version/>
  <cp:contentType/>
  <cp:contentStatus/>
</cp:coreProperties>
</file>