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<sst xmlns="http://schemas.openxmlformats.org/spreadsheetml/2006/main" count="175" uniqueCount="149">
  <si>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</si>
  <si>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</si>
  <si>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</si>
  <si>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</si>
  <si>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</si>
  <si>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</si>
  <si>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</si>
  <si>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</si>
  <si>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</si>
  <si>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</si>
  <si>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</si>
  <si>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</si>
  <si>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</si>
  <si>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</si>
  <si>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</si>
  <si>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</si>
  <si>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</si>
  <si>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</si>
  <si>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</si>
  <si>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</si>
  <si>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</si>
  <si>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</si>
  <si>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</si>
  <si>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</si>
  <si>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</si>
  <si>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</si>
  <si>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</si>
  <si>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</si>
  <si>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</si>
  <si>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</si>
  <si>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</si>
  <si>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</si>
  <si>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</si>
  <si>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</si>
  <si>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</si>
  <si>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</si>
  <si>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</si>
  <si>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</si>
  <si>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</si>
  <si>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</si>
  <si>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</si>
  <si>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</si>
  <si>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</si>
  <si>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</si>
  <si>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</si>
  <si>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</si>
  <si>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</si>
  <si>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</si>
  <si>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</si>
  <si>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</si>
  <si>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</si>
  <si>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</si>
  <si>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</si>
  <si>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</si>
  <si>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</si>
  <si>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</si>
  <si>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</si>
  <si>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</si>
  <si>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</si>
  <si>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</si>
  <si>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</si>
  <si>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</si>
  <si>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</si>
  <si>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</si>
  <si>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</si>
  <si>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</si>
  <si>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</si>
  <si>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</si>
  <si>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</si>
  <si>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</si>
  <si>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</si>
  <si>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</si>
  <si>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</si>
  <si>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</si>
  <si>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</si>
  <si>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</si>
  <si>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</si>
  <si>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</si>
  <si>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</si>
  <si>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</si>
  <si>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</si>
  <si>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</si>
  <si>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</si>
  <si>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</si>
  <si>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</si>
  <si>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</si>
  <si>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</si>
  <si>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</si>
  <si>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</si>
  <si>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</si>
  <si>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</si>
  <si>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</si>
  <si>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</si>
  <si>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</si>
  <si>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</si>
  <si>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</si>
  <si>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</si>
  <si>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</si>
  <si>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</si>
  <si>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</si>
  <si>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</si>
  <si>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</si>
  <si>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</si>
  <si>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</si>
  <si>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</si>
  <si>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</si>
  <si>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</si>
  <si>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</si>
  <si>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</si>
  <si>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</si>
  <si>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</si>
  <si>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</si>
  <si>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</si>
  <si>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</si>
  <si>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</si>
  <si>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</si>
  <si>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</si>
  <si>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</si>
  <si>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</si>
  <si>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</si>
  <si>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</si>
  <si>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</si>
  <si>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</si>
  <si>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</si>
  <si>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</si>
  <si>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</si>
  <si>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</si>
  <si>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</si>
  <si>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</si>
  <si>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</si>
  <si>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</si>
  <si>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</si>
  <si>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2021г.</t>
  </si>
  <si>
    <t>0</t>
  </si>
  <si>
    <t>за   январь-февраль  2022 г.</t>
  </si>
  <si>
    <t>ост.на 01.03</t>
  </si>
  <si>
    <t>вышка</t>
  </si>
  <si>
    <t xml:space="preserve">смена замка (2шт) </t>
  </si>
  <si>
    <t>замок</t>
  </si>
  <si>
    <t>2шт</t>
  </si>
  <si>
    <t>светильник</t>
  </si>
  <si>
    <t>1шт</t>
  </si>
  <si>
    <t>провод</t>
  </si>
  <si>
    <t>1мп</t>
  </si>
  <si>
    <t>дюбель</t>
  </si>
  <si>
    <t>саморез</t>
  </si>
  <si>
    <t>сжим ответв.</t>
  </si>
  <si>
    <t>смена светильника (1шт)</t>
  </si>
  <si>
    <t>февраля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</si>
</sst>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1.2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148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104.27327400000001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f>2*1.07</f>
        <v>2.14</v>
      </c>
      <c r="M24" s="33">
        <f aca="true" t="shared" si="1" ref="M24:M31">L24*160.174*1.302*1.15</f>
        <v>513.2330546280001</v>
      </c>
    </row>
    <row r="25" spans="1:13" ht="12.75">
      <c r="A25" t="s">
        <v>106</v>
      </c>
      <c r="J25" s="20">
        <v>2</v>
      </c>
      <c r="K25" s="20" t="s">
        <v>147</v>
      </c>
      <c r="L25" s="25">
        <v>0.89</v>
      </c>
      <c r="M25" s="33">
        <f t="shared" si="1"/>
        <v>213.44739187800002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3.0300000000000002</v>
      </c>
      <c r="M32" s="34">
        <f>SUM(M24:M31)</f>
        <v>726.6804465060002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136</v>
      </c>
      <c r="L36" s="23"/>
      <c r="M36" s="23">
        <f>2597+9646</f>
        <v>12243</v>
      </c>
    </row>
    <row r="37" spans="10:13" ht="12.75">
      <c r="J37" s="23">
        <v>2</v>
      </c>
      <c r="K37" s="44" t="s">
        <v>138</v>
      </c>
      <c r="L37" s="23" t="s">
        <v>139</v>
      </c>
      <c r="M37" s="23">
        <f>2*275</f>
        <v>550</v>
      </c>
    </row>
    <row r="38" spans="2:13" ht="12.75">
      <c r="B38" s="1" t="s">
        <v>5</v>
      </c>
      <c r="C38" s="1"/>
      <c r="J38" s="23">
        <v>3</v>
      </c>
      <c r="K38" s="44" t="s">
        <v>140</v>
      </c>
      <c r="L38" s="23" t="s">
        <v>141</v>
      </c>
      <c r="M38" s="23">
        <v>200</v>
      </c>
    </row>
    <row r="39" spans="10:13" ht="12.75">
      <c r="J39" s="23">
        <v>4</v>
      </c>
      <c r="K39" s="44" t="s">
        <v>142</v>
      </c>
      <c r="L39" s="23" t="s">
        <v>143</v>
      </c>
      <c r="M39" s="23">
        <v>27.91</v>
      </c>
    </row>
    <row r="40" spans="1:13" ht="12.75">
      <c r="A40" s="2" t="s">
        <v>6</v>
      </c>
      <c r="F40" s="11">
        <v>112630.23</v>
      </c>
      <c r="J40" s="23">
        <v>5</v>
      </c>
      <c r="K40" s="44" t="s">
        <v>144</v>
      </c>
      <c r="L40" s="23" t="s">
        <v>139</v>
      </c>
      <c r="M40" s="23">
        <v>1.1</v>
      </c>
    </row>
    <row r="41" spans="1:13" ht="12.75">
      <c r="A41" t="s">
        <v>7</v>
      </c>
      <c r="F41" s="5">
        <v>46158.92</v>
      </c>
      <c r="J41" s="23">
        <v>6</v>
      </c>
      <c r="K41" s="44" t="s">
        <v>145</v>
      </c>
      <c r="L41" s="23" t="s">
        <v>139</v>
      </c>
      <c r="M41" s="23">
        <v>2.22</v>
      </c>
    </row>
    <row r="42" spans="2:13" ht="12.75">
      <c r="B42" t="s">
        <v>8</v>
      </c>
      <c r="F42" s="9">
        <f>F41/F40</f>
        <v>0.4098270952656316</v>
      </c>
      <c r="J42" s="23">
        <v>7</v>
      </c>
      <c r="K42" s="44" t="s">
        <v>146</v>
      </c>
      <c r="L42" s="23" t="s">
        <v>139</v>
      </c>
      <c r="M42" s="23">
        <v>6</v>
      </c>
    </row>
    <row r="43" spans="1:13" ht="12.75">
      <c r="A43" t="s">
        <v>131</v>
      </c>
      <c r="F43" s="5">
        <f>250+105</f>
        <v>355</v>
      </c>
      <c r="J43" s="23">
        <v>8</v>
      </c>
      <c r="K43" s="45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46513.92</v>
      </c>
      <c r="J44" s="20"/>
      <c r="K44" s="20"/>
      <c r="L44" s="30" t="s">
        <v>64</v>
      </c>
      <c r="M44" s="34">
        <f>SUM(M36:M43)</f>
        <v>13030.23</v>
      </c>
    </row>
    <row r="46" spans="2:3" ht="12.75">
      <c r="B46" s="1" t="s">
        <v>10</v>
      </c>
      <c r="C46" s="1"/>
    </row>
    <row r="48" spans="1:6" ht="12.75">
      <c r="A48" s="4" t="s">
        <v>11</v>
      </c>
      <c r="B48" s="4"/>
      <c r="C48" s="4"/>
      <c r="D48" s="4"/>
      <c r="E48" s="4"/>
      <c r="F48" s="4"/>
    </row>
    <row r="49" spans="1:6" ht="12.75">
      <c r="A49" t="s">
        <v>12</v>
      </c>
      <c r="F49" s="11">
        <f>(6396.08+7215.84)*1.302</f>
        <v>17722.71984</v>
      </c>
    </row>
    <row r="50" spans="1:6" ht="12.75">
      <c r="A50" s="6" t="s">
        <v>79</v>
      </c>
      <c r="F50" s="11">
        <f>(1091+1575)*1.302</f>
        <v>3471.132</v>
      </c>
    </row>
    <row r="51" spans="1:6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</row>
    <row r="52" spans="1:6" ht="12.75">
      <c r="A52" s="4" t="s">
        <v>33</v>
      </c>
      <c r="F52" s="32">
        <f>F49+F50+F51</f>
        <v>21193.851840000003</v>
      </c>
    </row>
    <row r="53" ht="12.75">
      <c r="A53" s="4" t="s">
        <v>15</v>
      </c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575588</v>
      </c>
      <c r="D58">
        <v>224780.8</v>
      </c>
      <c r="E58">
        <v>1537.6</v>
      </c>
      <c r="F58" s="35">
        <f>C58/D58*E58</f>
        <v>3937.2762655885203</v>
      </c>
    </row>
    <row r="59" spans="1:6" ht="12.75">
      <c r="A59" t="s">
        <v>19</v>
      </c>
      <c r="F59" s="35">
        <f>M20</f>
        <v>104.27327400000001</v>
      </c>
    </row>
    <row r="60" spans="1:6" ht="12.75">
      <c r="A60" t="s">
        <v>20</v>
      </c>
      <c r="F60" s="11">
        <f>M32</f>
        <v>726.6804465060002</v>
      </c>
    </row>
    <row r="61" spans="1:6" ht="12.75">
      <c r="A61" t="s">
        <v>71</v>
      </c>
      <c r="F61" s="5">
        <f>2*600*1.302</f>
        <v>1562.4</v>
      </c>
    </row>
    <row r="62" spans="1:6" ht="12.75">
      <c r="A62" t="s">
        <v>21</v>
      </c>
      <c r="F62" s="11">
        <f>M44</f>
        <v>13030.23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0.71</v>
      </c>
      <c r="E65" t="s">
        <v>14</v>
      </c>
      <c r="F65" s="11">
        <f>B65*D65</f>
        <v>1117.2559999999999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20478.11598609452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0.39</v>
      </c>
      <c r="E70" t="s">
        <v>14</v>
      </c>
      <c r="F70" s="11">
        <f>B70*D70</f>
        <v>613.704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2.38</v>
      </c>
      <c r="E73" t="s">
        <v>14</v>
      </c>
      <c r="F73" s="11">
        <f>B73*D73</f>
        <v>3745.1679999999997</v>
      </c>
    </row>
    <row r="74" spans="1:6" ht="12.75">
      <c r="A74" s="4" t="s">
        <v>28</v>
      </c>
      <c r="F74" s="32">
        <f>F70+F73</f>
        <v>4358.871999999999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4.62</v>
      </c>
      <c r="E77" t="s">
        <v>14</v>
      </c>
      <c r="F77" s="11">
        <f>B77*D77</f>
        <v>7270.032</v>
      </c>
    </row>
    <row r="78" spans="1:6" ht="12.75">
      <c r="A78" s="4" t="s">
        <v>31</v>
      </c>
      <c r="F78" s="32">
        <f>SUM(F77)</f>
        <v>7270.032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53300.871826094524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3091.450565913482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f>236*2</f>
        <v>472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f>2*188.75</f>
        <v>377.5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57241.822392008005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44562</v>
      </c>
      <c r="C87" s="40">
        <v>-731939</v>
      </c>
      <c r="D87" s="42">
        <f>F44</f>
        <v>46513.92</v>
      </c>
      <c r="E87" s="42">
        <f>F85</f>
        <v>57241.822392008005</v>
      </c>
      <c r="F87" s="43">
        <f>C87+D87-E87</f>
        <v>-742666.902392008</v>
      </c>
    </row>
    <row r="89" spans="1:6" ht="13.5" thickBot="1">
      <c r="A89" t="s">
        <v>111</v>
      </c>
      <c r="C89" s="50">
        <v>44562</v>
      </c>
      <c r="D89" s="8" t="s">
        <v>112</v>
      </c>
      <c r="E89" s="50">
        <v>44620</v>
      </c>
      <c r="F89" t="s">
        <v>113</v>
      </c>
    </row>
    <row r="90" spans="1:7" ht="13.5" thickBot="1">
      <c r="A90" t="s">
        <v>114</v>
      </c>
      <c r="F90" s="51">
        <f>E87</f>
        <v>57241.822392008005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2022-04-28T13:34:00Z</dcterms:modified>
  <cp:category/>
  <cp:version/>
  <cp:contentType/>
  <cp:contentStatus/>
</cp:coreProperties>
</file>