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<sst xmlns="http://schemas.openxmlformats.org/spreadsheetml/2006/main" count="170" uniqueCount="147">
  <si>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</si>
  <si>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</si>
  <si>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</si>
  <si>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</si>
  <si>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</si>
  <si>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</si>
  <si>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</si>
  <si>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</si>
  <si>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</si>
  <si>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</si>
  <si>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</si>
  <si>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</si>
  <si>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</si>
  <si>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</si>
  <si>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</si>
  <si>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</si>
  <si>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</si>
  <si>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</si>
  <si>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</si>
  <si>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</si>
  <si>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</si>
  <si>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</si>
  <si>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</si>
  <si>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</si>
  <si>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</si>
  <si>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</si>
  <si>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</si>
  <si>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</si>
  <si>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</si>
  <si>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</si>
  <si>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</si>
  <si>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</si>
  <si>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</si>
  <si>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</si>
  <si>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</si>
  <si>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</si>
  <si>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</si>
  <si>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</si>
  <si>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</si>
  <si>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</si>
  <si>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</si>
  <si>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</si>
  <si>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</si>
  <si>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</si>
  <si>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</si>
  <si>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</si>
  <si>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</si>
  <si>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</si>
  <si>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</si>
  <si>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</si>
  <si>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</si>
  <si>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</si>
  <si>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</si>
  <si>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</si>
  <si>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</si>
  <si>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</si>
  <si>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</si>
  <si>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</si>
  <si>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</si>
  <si>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</si>
  <si>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</si>
  <si>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</si>
  <si>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</si>
  <si>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</si>
  <si>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</si>
  <si>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</si>
  <si>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</si>
  <si>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</si>
  <si>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</si>
  <si>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</si>
  <si>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</si>
  <si>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</si>
  <si>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</si>
  <si>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</si>
  <si>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</si>
  <si>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</si>
  <si>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</si>
  <si>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</si>
  <si>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</si>
  <si>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</si>
  <si>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</si>
  <si>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</si>
  <si>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</si>
  <si>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</si>
  <si>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</si>
  <si>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</si>
  <si>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</si>
  <si>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</si>
  <si>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</si>
  <si>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</si>
  <si>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</si>
  <si>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</si>
  <si>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</si>
  <si>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</si>
  <si>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</si>
  <si>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</si>
  <si>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</si>
  <si>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</si>
  <si>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</si>
  <si>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</si>
  <si>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</si>
  <si>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</si>
  <si>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</si>
  <si>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</si>
  <si>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</si>
  <si>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</si>
  <si>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</si>
  <si>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</si>
  <si>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</si>
  <si>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</si>
  <si>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</si>
  <si>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</si>
  <si>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</si>
  <si>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</si>
  <si>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</si>
  <si>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</si>
  <si>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</si>
  <si>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</si>
  <si>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</si>
  <si>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</si>
  <si>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</si>
  <si>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</si>
  <si>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</si>
  <si>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</si>
  <si>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</si>
  <si>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</si>
  <si>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</si>
  <si>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</si>
  <si>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</si>
  <si>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</si>
  <si>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</si>
  <si>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 комстар, видикон)</t>
  </si>
  <si>
    <t>2022 г.</t>
  </si>
  <si>
    <t>июня</t>
  </si>
  <si>
    <t>за   июнь  2022 г.</t>
  </si>
  <si>
    <t>ост.на 01.07</t>
  </si>
  <si>
    <t>устр-во стяжки кв.11-14</t>
  </si>
  <si>
    <t>плита осб</t>
  </si>
  <si>
    <t>1шт</t>
  </si>
  <si>
    <t>сухая смесь</t>
  </si>
  <si>
    <t>250кг</t>
  </si>
  <si>
    <t>цемент</t>
  </si>
  <si>
    <t>100кг</t>
  </si>
  <si>
    <t>плиточный клей</t>
  </si>
  <si>
    <t>75кг</t>
  </si>
  <si>
    <t>спец.техника</t>
  </si>
  <si>
    <t>1час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</si>
</sst>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1.00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v>12.85</v>
      </c>
      <c r="M24" s="32">
        <f aca="true" t="shared" si="1" ref="M24:M38">L24*160.174*1.302*1.15</f>
        <v>3081.79661307</v>
      </c>
    </row>
    <row r="25" spans="1:13" ht="12.75">
      <c r="A25" t="s">
        <v>105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12.85</v>
      </c>
      <c r="M39" s="33">
        <f>SUM(M24:M38)</f>
        <v>3081.79661307</v>
      </c>
    </row>
    <row r="40" spans="1:11" ht="12.75">
      <c r="A40" s="2" t="s">
        <v>6</v>
      </c>
      <c r="F40" s="11">
        <v>29882.68</v>
      </c>
      <c r="K40" s="1" t="s">
        <v>61</v>
      </c>
    </row>
    <row r="41" spans="1:13" ht="12.75">
      <c r="A41" t="s">
        <v>7</v>
      </c>
      <c r="F41" s="5">
        <v>29770.74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0.9962540173772901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250+105</f>
        <v>355</v>
      </c>
      <c r="J43" s="20">
        <v>1</v>
      </c>
      <c r="K43" s="20" t="s">
        <v>137</v>
      </c>
      <c r="L43" s="25" t="s">
        <v>138</v>
      </c>
      <c r="M43" s="25">
        <v>550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30125.74</v>
      </c>
      <c r="J44" s="20">
        <v>2</v>
      </c>
      <c r="K44" s="20" t="s">
        <v>139</v>
      </c>
      <c r="L44" s="25" t="s">
        <v>140</v>
      </c>
      <c r="M44" s="25">
        <f>250*4.25</f>
        <v>1062.5</v>
      </c>
    </row>
    <row r="45" spans="10:13" ht="12.75">
      <c r="J45" s="20">
        <v>3</v>
      </c>
      <c r="K45" s="20" t="s">
        <v>141</v>
      </c>
      <c r="L45" s="25" t="s">
        <v>142</v>
      </c>
      <c r="M45" s="25">
        <f>100*7.93</f>
        <v>793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144</v>
      </c>
      <c r="M46" s="25">
        <v>480</v>
      </c>
    </row>
    <row r="47" spans="10:13" ht="12.75">
      <c r="J47" s="20">
        <v>5</v>
      </c>
      <c r="K47" s="20" t="s">
        <v>145</v>
      </c>
      <c r="L47" s="25" t="s">
        <v>146</v>
      </c>
      <c r="M47" s="25">
        <v>1700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(3)*1.302</f>
        <v>3.906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(10)*1.302</f>
        <v>13.02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8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16.926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3">
        <f>SUM(M43:M52)</f>
        <v>4585.5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5"/>
      <c r="K54" s="45"/>
      <c r="L54" s="46"/>
      <c r="M54" s="47"/>
    </row>
    <row r="55" spans="1:6" ht="12.75">
      <c r="A55" t="s">
        <v>78</v>
      </c>
      <c r="B55">
        <v>31.1</v>
      </c>
      <c r="C55" t="s">
        <v>13</v>
      </c>
      <c r="D55" s="5">
        <v>0.5</v>
      </c>
      <c r="E55" t="s">
        <v>14</v>
      </c>
      <c r="F55" s="11">
        <f>B55*D55</f>
        <v>15.55</v>
      </c>
    </row>
    <row r="56" spans="1:6" ht="12.75">
      <c r="A56" s="4" t="s">
        <v>16</v>
      </c>
      <c r="B56" s="10"/>
      <c r="C56" s="10"/>
      <c r="F56" s="31">
        <f>SUM(F54:F55)</f>
        <v>15.55</v>
      </c>
    </row>
    <row r="57" spans="1:2" ht="12.75">
      <c r="A57" s="4" t="s">
        <v>17</v>
      </c>
      <c r="B57" s="4"/>
    </row>
    <row r="58" spans="1:6" ht="12.75">
      <c r="A58" t="s">
        <v>18</v>
      </c>
      <c r="C58" s="49">
        <v>294676</v>
      </c>
      <c r="D58">
        <v>224780.8</v>
      </c>
      <c r="E58">
        <v>2017.4</v>
      </c>
      <c r="F58" s="34">
        <f>C58/D58*E58</f>
        <v>2644.707031917317</v>
      </c>
    </row>
    <row r="59" spans="1:6" ht="12.75">
      <c r="A59" t="s">
        <v>19</v>
      </c>
      <c r="F59" s="34">
        <f>M20</f>
        <v>329.5035458400001</v>
      </c>
    </row>
    <row r="60" spans="1:6" ht="12.75">
      <c r="A60" t="s">
        <v>20</v>
      </c>
      <c r="F60" s="11">
        <f>M39</f>
        <v>3081.79661307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M53</f>
        <v>4585.5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0.81</v>
      </c>
      <c r="E65" t="s">
        <v>14</v>
      </c>
      <c r="F65" s="11">
        <f>B65*D65</f>
        <v>1634.0940000000003</v>
      </c>
    </row>
    <row r="66" spans="1:6" ht="12.75">
      <c r="A66" s="49" t="s">
        <v>74</v>
      </c>
      <c r="B66" s="49"/>
      <c r="C66" s="49"/>
      <c r="D66" s="58"/>
      <c r="E66" s="49"/>
      <c r="F66" s="58">
        <v>0</v>
      </c>
    </row>
    <row r="67" spans="1:6" ht="12.75">
      <c r="A67" s="49" t="s">
        <v>84</v>
      </c>
      <c r="B67" s="49"/>
      <c r="C67" s="49"/>
      <c r="D67" s="58">
        <v>0</v>
      </c>
      <c r="E67" s="49"/>
      <c r="F67" s="58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12275.601190827318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0.24</v>
      </c>
      <c r="E70" t="s">
        <v>14</v>
      </c>
      <c r="F70" s="11">
        <f>B70*D70</f>
        <v>484.176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1.47</v>
      </c>
      <c r="E73" t="s">
        <v>14</v>
      </c>
      <c r="F73" s="11">
        <f>B73*D73</f>
        <v>2965.578</v>
      </c>
    </row>
    <row r="74" spans="1:6" ht="12.75">
      <c r="A74" s="4" t="s">
        <v>28</v>
      </c>
      <c r="F74" s="31">
        <f>F70+F73</f>
        <v>3449.754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2.56</v>
      </c>
      <c r="E77" t="s">
        <v>14</v>
      </c>
      <c r="F77" s="11">
        <f>B77*D77</f>
        <v>5164.544000000001</v>
      </c>
    </row>
    <row r="78" spans="1:6" ht="12.75">
      <c r="A78" s="4" t="s">
        <v>31</v>
      </c>
      <c r="F78" s="31">
        <f>SUM(F77)</f>
        <v>5164.544000000001</v>
      </c>
    </row>
    <row r="79" spans="1:6" ht="12.75">
      <c r="A79" s="59" t="s">
        <v>77</v>
      </c>
      <c r="B79" s="49"/>
      <c r="C79" s="49"/>
      <c r="D79" s="57">
        <v>0</v>
      </c>
      <c r="E79" s="49"/>
      <c r="F79" s="60">
        <f>D79*E33</f>
        <v>0</v>
      </c>
    </row>
    <row r="80" spans="1:8" ht="12.75">
      <c r="A80" s="1" t="s">
        <v>32</v>
      </c>
      <c r="B80" s="1"/>
      <c r="F80" s="31">
        <f>F52+F56+F68+F74+F78+F79</f>
        <v>20922.37519082732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1213.4977610679844</v>
      </c>
    </row>
    <row r="82" spans="1:6" ht="12.75">
      <c r="A82" s="1"/>
      <c r="B82" s="35" t="s">
        <v>128</v>
      </c>
      <c r="C82" s="35"/>
      <c r="D82" s="1"/>
      <c r="E82" s="54"/>
      <c r="F82" s="55">
        <v>909.32</v>
      </c>
    </row>
    <row r="83" spans="1:6" ht="12.75">
      <c r="A83" s="1"/>
      <c r="B83" s="35" t="s">
        <v>129</v>
      </c>
      <c r="C83" s="35"/>
      <c r="D83" s="1"/>
      <c r="E83" s="54"/>
      <c r="F83" s="55">
        <f>2*141.39</f>
        <v>282.78</v>
      </c>
    </row>
    <row r="84" spans="1:6" ht="12.75">
      <c r="A84" s="1"/>
      <c r="B84" s="35" t="s">
        <v>130</v>
      </c>
      <c r="C84" s="35"/>
      <c r="D84" s="1"/>
      <c r="E84" s="54"/>
      <c r="F84" s="55">
        <v>0</v>
      </c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23327.972951895303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44713</v>
      </c>
      <c r="C87" s="39">
        <v>47172</v>
      </c>
      <c r="D87" s="41">
        <f>F44</f>
        <v>30125.74</v>
      </c>
      <c r="E87" s="41">
        <f>F85</f>
        <v>23327.972951895303</v>
      </c>
      <c r="F87" s="42">
        <f>C87+D87-E87</f>
        <v>53969.7670481047</v>
      </c>
    </row>
    <row r="89" spans="1:6" ht="13.5" thickBot="1">
      <c r="A89" t="s">
        <v>112</v>
      </c>
      <c r="C89" s="51">
        <v>44713</v>
      </c>
      <c r="D89" s="8" t="s">
        <v>113</v>
      </c>
      <c r="E89" s="51">
        <v>44742</v>
      </c>
      <c r="F89" t="s">
        <v>114</v>
      </c>
    </row>
    <row r="90" spans="1:7" ht="13.5" thickBot="1">
      <c r="A90" t="s">
        <v>115</v>
      </c>
      <c r="F90" s="52">
        <f>E87</f>
        <v>23327.972951895303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2017-08-21T12:49:59Z</cp:lastPrinted>
  <dcterms:created xsi:type="dcterms:W3CDTF">2008-08-18T07:30:19Z</dcterms:created>
  <dcterms:modified xsi:type="dcterms:W3CDTF">2022-08-19T06:45:09Z</dcterms:modified>
  <cp:category/>
  <cp:version/>
  <cp:contentType/>
  <cp:contentStatus/>
</cp:coreProperties>
</file>