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<sst xmlns="http://schemas.openxmlformats.org/spreadsheetml/2006/main" count="159" uniqueCount="136">
  <si>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</si>
  <si>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</si>
  <si>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</si>
  <si>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</si>
  <si>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</si>
  <si>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</si>
  <si>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</si>
  <si>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</si>
  <si>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</si>
  <si>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</si>
  <si>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</si>
  <si>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</si>
  <si>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</si>
  <si>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</si>
  <si>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</si>
  <si>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</si>
  <si>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</si>
  <si>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</si>
  <si>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</si>
  <si>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</si>
  <si>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</si>
  <si>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</si>
  <si>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</si>
  <si>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</si>
  <si>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</si>
  <si>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</si>
  <si>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</si>
  <si>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</si>
  <si>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</si>
  <si>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</si>
  <si>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</si>
  <si>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</si>
  <si>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</si>
  <si>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</si>
  <si>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</si>
  <si>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</si>
  <si>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</si>
  <si>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</si>
  <si>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</si>
  <si>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</si>
  <si>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</si>
  <si>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</si>
  <si>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</si>
  <si>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</si>
  <si>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</si>
  <si>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</si>
  <si>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</si>
  <si>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</si>
  <si>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</si>
  <si>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</si>
  <si>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</si>
  <si>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</si>
  <si>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</si>
  <si>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</si>
  <si>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</si>
  <si>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</si>
  <si>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</si>
  <si>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</si>
  <si>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</si>
  <si>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</si>
  <si>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</si>
  <si>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</si>
  <si>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</si>
  <si>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</si>
  <si>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</si>
  <si>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</si>
  <si>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</si>
  <si>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</si>
  <si>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</si>
  <si>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</si>
  <si>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</si>
  <si>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</si>
  <si>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</si>
  <si>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</si>
  <si>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</si>
  <si>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</si>
  <si>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</si>
  <si>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</si>
  <si>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</si>
  <si>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</si>
  <si>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</si>
  <si>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</si>
  <si>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</si>
  <si>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</si>
  <si>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</si>
  <si>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</si>
  <si>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</si>
  <si>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</si>
  <si>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</si>
  <si>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</si>
  <si>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</si>
  <si>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</si>
  <si>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</si>
  <si>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</si>
  <si>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</si>
  <si>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</si>
  <si>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</si>
  <si>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</si>
  <si>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</si>
  <si>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</si>
  <si>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</si>
  <si>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</si>
  <si>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</si>
  <si>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</si>
  <si>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</si>
  <si>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</si>
  <si>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</si>
  <si>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</si>
  <si>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</si>
  <si>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</si>
  <si>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</si>
  <si>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</si>
  <si>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</si>
  <si>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</si>
  <si>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</si>
  <si>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</si>
  <si>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</si>
  <si>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</si>
  <si>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</si>
  <si>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</si>
  <si>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</si>
  <si>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</si>
  <si>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</si>
  <si>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</si>
  <si>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</si>
  <si>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</si>
  <si>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</si>
  <si>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</si>
  <si>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</si>
  <si>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</si>
  <si>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</si>
  <si>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</si>
  <si>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</si>
  <si>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августа</t>
  </si>
  <si>
    <t>за   август  2022 г.</t>
  </si>
  <si>
    <t>ост.на 01.09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</si>
</sst>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65" sqref="D65:D77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1.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75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37</v>
      </c>
      <c r="K3" s="5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5">
        <f>L6*160.174*1.302</f>
        <v>173.09363484000002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0.83</v>
      </c>
      <c r="M20" s="33">
        <f>SUM(M6:M19)</f>
        <v>173.09363484000002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L26*160.174*1.302*1.15</f>
        <v>0</v>
      </c>
    </row>
    <row r="27" spans="1:13" ht="12.75">
      <c r="A27" s="47" t="s">
        <v>109</v>
      </c>
      <c r="B27" s="47"/>
      <c r="C27" s="47"/>
      <c r="D27" s="47"/>
      <c r="E27" s="47"/>
      <c r="F27" s="47"/>
      <c r="G27" s="47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5611.51</v>
      </c>
    </row>
    <row r="41" spans="1:6" ht="12.75">
      <c r="A41" t="s">
        <v>7</v>
      </c>
      <c r="F41" s="5">
        <v>6652.64</v>
      </c>
    </row>
    <row r="42" spans="2:6" ht="12.75">
      <c r="B42" t="s">
        <v>8</v>
      </c>
      <c r="F42" s="9">
        <f>F41/F40</f>
        <v>1.1855347312933595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6652.64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E33*3.8*3</f>
        <v>4346.82</v>
      </c>
    </row>
    <row r="50" ht="12.75">
      <c r="A50" s="6" t="s">
        <v>16</v>
      </c>
    </row>
    <row r="51" spans="1:6" ht="12.75">
      <c r="A51" s="54" t="s">
        <v>84</v>
      </c>
      <c r="B51" s="46"/>
      <c r="C51" s="46"/>
      <c r="D51" s="46"/>
      <c r="E51" s="55">
        <v>0</v>
      </c>
      <c r="F51" s="53">
        <f>E51*E33</f>
        <v>0</v>
      </c>
    </row>
    <row r="52" spans="1:6" ht="12.75">
      <c r="A52" s="4" t="s">
        <v>35</v>
      </c>
      <c r="F52" s="31">
        <f>F49+F50+F51</f>
        <v>4346.82</v>
      </c>
    </row>
    <row r="53" ht="12.75">
      <c r="A53" s="4" t="s">
        <v>17</v>
      </c>
    </row>
    <row r="54" spans="1:6" ht="12.75">
      <c r="A54" t="s">
        <v>74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6">
        <v>305312</v>
      </c>
      <c r="D58">
        <v>222535.4</v>
      </c>
      <c r="E58">
        <v>279.1</v>
      </c>
      <c r="F58" s="34">
        <f>C58/D58*E58</f>
        <v>382.91696152612127</v>
      </c>
    </row>
    <row r="59" spans="1:6" ht="12.75">
      <c r="A59" t="s">
        <v>21</v>
      </c>
      <c r="F59" s="34">
        <f>M20</f>
        <v>173.09363484000002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0.47</v>
      </c>
      <c r="E65" t="s">
        <v>15</v>
      </c>
      <c r="F65" s="11">
        <f>B65*D65</f>
        <v>179.21099999999998</v>
      </c>
    </row>
    <row r="66" spans="1:6" ht="12.75">
      <c r="A66" s="46" t="s">
        <v>80</v>
      </c>
      <c r="B66" s="46"/>
      <c r="C66" s="46"/>
      <c r="D66" s="53"/>
      <c r="E66" s="46"/>
      <c r="F66" s="53">
        <v>0</v>
      </c>
    </row>
    <row r="67" spans="1:6" ht="12.75">
      <c r="A67" s="46" t="s">
        <v>85</v>
      </c>
      <c r="B67" s="46"/>
      <c r="C67" s="46"/>
      <c r="D67" s="53">
        <v>0</v>
      </c>
      <c r="E67" s="46"/>
      <c r="F67" s="53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735.2215963661213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0.2</v>
      </c>
      <c r="E70" t="s">
        <v>15</v>
      </c>
      <c r="F70" s="11">
        <f>B70*D70</f>
        <v>76.26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1.29</v>
      </c>
      <c r="E73" t="s">
        <v>15</v>
      </c>
      <c r="F73" s="11">
        <f>B73*D73</f>
        <v>491.877</v>
      </c>
    </row>
    <row r="74" spans="1:6" ht="12.75">
      <c r="A74" s="4" t="s">
        <v>30</v>
      </c>
      <c r="F74" s="31">
        <f>F70+F73</f>
        <v>568.1370000000001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2.8</v>
      </c>
      <c r="E77" t="s">
        <v>15</v>
      </c>
      <c r="F77" s="11">
        <f>B77*D77</f>
        <v>1067.6399999999999</v>
      </c>
    </row>
    <row r="78" spans="1:6" ht="12.75">
      <c r="A78" s="4" t="s">
        <v>33</v>
      </c>
      <c r="F78" s="31">
        <f>SUM(F77)</f>
        <v>1067.6399999999999</v>
      </c>
    </row>
    <row r="79" spans="1:6" ht="12.75">
      <c r="A79" s="56" t="s">
        <v>78</v>
      </c>
      <c r="B79" s="46"/>
      <c r="C79" s="46"/>
      <c r="D79" s="55">
        <v>0</v>
      </c>
      <c r="E79" s="46"/>
      <c r="F79" s="57">
        <f>D79*E33</f>
        <v>0</v>
      </c>
    </row>
    <row r="80" spans="1:6" ht="12.75">
      <c r="A80" s="1" t="s">
        <v>34</v>
      </c>
      <c r="B80" s="1"/>
      <c r="F80" s="31">
        <f>F52+F56+F68+F74+F78+F79</f>
        <v>6717.81859636612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389.6334785892349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v>154.86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f>2*133.35</f>
        <v>266.7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v>0</v>
      </c>
      <c r="I84" s="7"/>
    </row>
    <row r="85" spans="1:6" ht="15">
      <c r="A85" s="12" t="s">
        <v>36</v>
      </c>
      <c r="B85" s="12"/>
      <c r="C85" s="3"/>
      <c r="D85" s="12"/>
      <c r="E85" s="12"/>
      <c r="F85" s="42">
        <f>F80+F81+F82+F83+F84</f>
        <v>7529.012074955354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44774</v>
      </c>
      <c r="C87" s="39">
        <v>57124</v>
      </c>
      <c r="D87" s="43">
        <f>F44</f>
        <v>6652.64</v>
      </c>
      <c r="E87" s="43">
        <f>F85</f>
        <v>7529.012074955354</v>
      </c>
      <c r="F87" s="44">
        <f>C87+D87-E87</f>
        <v>56247.627925044646</v>
      </c>
    </row>
    <row r="89" spans="1:6" ht="13.5" thickBot="1">
      <c r="A89" t="s">
        <v>112</v>
      </c>
      <c r="C89" s="48">
        <v>44774</v>
      </c>
      <c r="D89" s="8" t="s">
        <v>113</v>
      </c>
      <c r="E89" s="48">
        <v>44804</v>
      </c>
      <c r="F89" t="s">
        <v>114</v>
      </c>
    </row>
    <row r="90" spans="1:7" ht="13.5" thickBot="1">
      <c r="A90" t="s">
        <v>115</v>
      </c>
      <c r="F90" s="49">
        <f>E87</f>
        <v>7529.012074955354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2017-08-21T12:49:16Z</cp:lastPrinted>
  <dcterms:created xsi:type="dcterms:W3CDTF">2008-08-18T07:30:19Z</dcterms:created>
  <dcterms:modified xsi:type="dcterms:W3CDTF">2022-11-10T10:46:28Z</dcterms:modified>
  <cp:category/>
  <cp:version/>
  <cp:contentType/>
  <cp:contentStatus/>
</cp:coreProperties>
</file>