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<sst xmlns="http://schemas.openxmlformats.org/spreadsheetml/2006/main" count="180" uniqueCount="152">
  <si>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</si>
  <si>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</si>
  <si>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</si>
  <si>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</si>
  <si>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</si>
  <si>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</si>
  <si>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</si>
  <si>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</si>
  <si>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</si>
  <si>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</si>
  <si>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</si>
  <si>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</si>
  <si>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</si>
  <si>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</si>
  <si>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</si>
  <si>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</si>
  <si>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</si>
  <si>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</si>
  <si>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</si>
  <si>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</si>
  <si>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</si>
  <si>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</si>
  <si>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</si>
  <si>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</si>
  <si>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</si>
  <si>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</si>
  <si>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</si>
  <si>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</si>
  <si>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</si>
  <si>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</si>
  <si>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</si>
  <si>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</si>
  <si>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</si>
  <si>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</si>
  <si>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</si>
  <si>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</si>
  <si>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</si>
  <si>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</si>
  <si>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</si>
  <si>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</si>
  <si>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</si>
  <si>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</si>
  <si>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</si>
  <si>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</si>
  <si>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</si>
  <si>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</si>
  <si>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</si>
  <si>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</si>
  <si>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</si>
  <si>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</si>
  <si>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</si>
  <si>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</si>
  <si>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</si>
  <si>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</si>
  <si>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</si>
  <si>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</si>
  <si>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</si>
  <si>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</si>
  <si>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</si>
  <si>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</si>
  <si>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</si>
  <si>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</si>
  <si>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</si>
  <si>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</si>
  <si>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</si>
  <si>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</si>
  <si>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</si>
  <si>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</si>
  <si>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</si>
  <si>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</si>
  <si>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</si>
  <si>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</si>
  <si>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</si>
  <si>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</si>
  <si>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</si>
  <si>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</si>
  <si>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</si>
  <si>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</si>
  <si>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</si>
  <si>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</si>
  <si>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</si>
  <si>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</si>
  <si>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</si>
  <si>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</si>
  <si>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</si>
  <si>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</si>
  <si>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</si>
  <si>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</si>
  <si>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</si>
  <si>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</si>
  <si>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</si>
  <si>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</si>
  <si>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</si>
  <si>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</si>
  <si>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</si>
  <si>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</si>
  <si>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</si>
  <si>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</si>
  <si>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</si>
  <si>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</si>
  <si>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</si>
  <si>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</si>
  <si>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</si>
  <si>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</si>
  <si>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</si>
  <si>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</si>
  <si>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</si>
  <si>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</si>
  <si>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</si>
  <si>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</si>
  <si>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</si>
  <si>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</si>
  <si>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</si>
  <si>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</si>
  <si>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</si>
  <si>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</si>
  <si>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</si>
  <si>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</si>
  <si>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</si>
  <si>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</si>
  <si>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</si>
  <si>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</si>
  <si>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</si>
  <si>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</si>
  <si>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</si>
  <si>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</si>
  <si>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</si>
  <si>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</si>
  <si>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</si>
  <si>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</si>
  <si>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</si>
  <si>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</si>
  <si>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</si>
  <si>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</si>
  <si>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 xml:space="preserve">сдвижение снега </t>
  </si>
  <si>
    <t xml:space="preserve">смена труб д 110 пвх (6мп) </t>
  </si>
  <si>
    <t>труба д 110 пвх 2мп</t>
  </si>
  <si>
    <t>2шт</t>
  </si>
  <si>
    <t>труба д 110 пвх 1мп</t>
  </si>
  <si>
    <t>рюмка 110</t>
  </si>
  <si>
    <t>1шт</t>
  </si>
  <si>
    <t xml:space="preserve">прочистка канализации </t>
  </si>
  <si>
    <t>смена труб д 50 пвх (4мп)</t>
  </si>
  <si>
    <t>труба д 50 пвх</t>
  </si>
  <si>
    <t>4мп</t>
  </si>
  <si>
    <t xml:space="preserve">отвод </t>
  </si>
  <si>
    <t>5шт</t>
  </si>
  <si>
    <t>тройник 110</t>
  </si>
  <si>
    <t>переход 110</t>
  </si>
  <si>
    <t>эксцентрик</t>
  </si>
  <si>
    <t>тройник 50 пвх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</si>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</sst>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1.2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151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49">
        <f t="shared" si="0"/>
        <v>598.52859276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1251.2792880000002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12.73</v>
      </c>
      <c r="M20" s="34">
        <f>SUM(M6:M19)</f>
        <v>2654.7975560400005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134</v>
      </c>
      <c r="L24" s="54"/>
      <c r="M24" s="33">
        <f>4300+1900+1000</f>
        <v>7200</v>
      </c>
    </row>
    <row r="25" spans="1:13" ht="12.75">
      <c r="A25" t="s">
        <v>106</v>
      </c>
      <c r="J25" s="36">
        <v>2</v>
      </c>
      <c r="K25" s="35" t="s">
        <v>135</v>
      </c>
      <c r="L25" s="54">
        <f>0.06*146.9</f>
        <v>8.814</v>
      </c>
      <c r="M25" s="33">
        <f aca="true" t="shared" si="1" ref="M25:M32">L25*160.174*1.302*1.15</f>
        <v>2113.8486651828002</v>
      </c>
    </row>
    <row r="26" spans="1:13" ht="12.75">
      <c r="A26" t="s">
        <v>107</v>
      </c>
      <c r="J26" s="36">
        <v>3</v>
      </c>
      <c r="K26" s="35" t="s">
        <v>141</v>
      </c>
      <c r="L26" s="54">
        <v>4.83</v>
      </c>
      <c r="M26" s="33">
        <f t="shared" si="1"/>
        <v>1158.371800866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 t="s">
        <v>142</v>
      </c>
      <c r="L27" s="57">
        <f>0.04*133.04</f>
        <v>5.3216</v>
      </c>
      <c r="M27" s="33">
        <f t="shared" si="1"/>
        <v>1276.27150631232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18.965600000000002</v>
      </c>
      <c r="M33" s="34">
        <f>SUM(M24:M32)</f>
        <v>11748.49197236112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2*336.84</f>
        <v>673.68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137</v>
      </c>
      <c r="M38" s="25">
        <f>2*237.58</f>
        <v>475.16</v>
      </c>
    </row>
    <row r="39" spans="10:13" ht="12.75">
      <c r="J39" s="20">
        <v>3</v>
      </c>
      <c r="K39" s="20" t="s">
        <v>139</v>
      </c>
      <c r="L39" s="25" t="s">
        <v>140</v>
      </c>
      <c r="M39" s="25">
        <v>43</v>
      </c>
    </row>
    <row r="40" spans="1:13" ht="12.75">
      <c r="A40" s="2" t="s">
        <v>6</v>
      </c>
      <c r="F40" s="11">
        <v>134193.87</v>
      </c>
      <c r="J40" s="20">
        <v>4</v>
      </c>
      <c r="K40" s="20" t="s">
        <v>143</v>
      </c>
      <c r="L40" s="25" t="s">
        <v>144</v>
      </c>
      <c r="M40" s="25">
        <f>4*125.54</f>
        <v>502.16</v>
      </c>
    </row>
    <row r="41" spans="1:13" ht="12.75">
      <c r="A41" t="s">
        <v>7</v>
      </c>
      <c r="F41" s="5">
        <v>55424.2</v>
      </c>
      <c r="J41" s="20">
        <v>5</v>
      </c>
      <c r="K41" s="20" t="s">
        <v>145</v>
      </c>
      <c r="L41" s="25" t="s">
        <v>146</v>
      </c>
      <c r="M41" s="49">
        <f>5*23</f>
        <v>115</v>
      </c>
    </row>
    <row r="42" spans="2:13" ht="12.75">
      <c r="B42" t="s">
        <v>8</v>
      </c>
      <c r="F42" s="9">
        <f>F41/F40</f>
        <v>0.4130158851518329</v>
      </c>
      <c r="J42" s="20">
        <v>6</v>
      </c>
      <c r="K42" s="20" t="s">
        <v>147</v>
      </c>
      <c r="L42" s="25" t="s">
        <v>140</v>
      </c>
      <c r="M42" s="25">
        <v>181.89</v>
      </c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 t="s">
        <v>148</v>
      </c>
      <c r="L43" s="25" t="s">
        <v>140</v>
      </c>
      <c r="M43" s="25">
        <v>94.76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62145.57</v>
      </c>
      <c r="J44" s="20">
        <v>8</v>
      </c>
      <c r="K44" s="20" t="s">
        <v>149</v>
      </c>
      <c r="L44" s="25" t="s">
        <v>140</v>
      </c>
      <c r="M44" s="25">
        <v>200</v>
      </c>
    </row>
    <row r="45" spans="10:13" ht="12.75">
      <c r="J45" s="20">
        <v>9</v>
      </c>
      <c r="K45" s="20" t="s">
        <v>150</v>
      </c>
      <c r="L45" s="25" t="s">
        <v>137</v>
      </c>
      <c r="M45" s="25">
        <v>80</v>
      </c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(2108+2232)*1.302</f>
        <v>5650.68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18556.104</v>
      </c>
      <c r="J52" s="20"/>
      <c r="K52" s="20"/>
      <c r="L52" s="31" t="s">
        <v>64</v>
      </c>
      <c r="M52" s="28">
        <f>SUM(M37:M51)</f>
        <v>2365.65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575588</v>
      </c>
      <c r="D58">
        <v>224780.8</v>
      </c>
      <c r="E58">
        <v>2102</v>
      </c>
      <c r="F58" s="37">
        <f>C58/D58*E58</f>
        <v>5382.514769944764</v>
      </c>
    </row>
    <row r="59" spans="1:6" ht="12.75">
      <c r="A59" t="s">
        <v>20</v>
      </c>
      <c r="F59" s="37">
        <f>M20</f>
        <v>2654.7975560400005</v>
      </c>
    </row>
    <row r="60" spans="1:6" ht="12.75">
      <c r="A60" t="s">
        <v>21</v>
      </c>
      <c r="F60" s="11">
        <f>M33</f>
        <v>11748.49197236112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M52</f>
        <v>2365.65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0.71</v>
      </c>
      <c r="E65" t="s">
        <v>14</v>
      </c>
      <c r="F65" s="5">
        <f>B65*D65</f>
        <v>1492.4199999999998</v>
      </c>
    </row>
    <row r="66" spans="1:6" ht="12.75">
      <c r="A66" s="66" t="s">
        <v>75</v>
      </c>
      <c r="B66" s="66"/>
      <c r="C66" s="66"/>
      <c r="D66" s="67"/>
      <c r="E66" s="66"/>
      <c r="F66" s="68">
        <v>6284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30709.074298345888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0.39</v>
      </c>
      <c r="E70" t="s">
        <v>14</v>
      </c>
      <c r="F70" s="47">
        <f>B70*D70</f>
        <v>819.78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2.38</v>
      </c>
      <c r="E73" t="s">
        <v>14</v>
      </c>
      <c r="F73" s="11">
        <f>B73*D73</f>
        <v>5002.76</v>
      </c>
    </row>
    <row r="74" spans="1:6" ht="12.75">
      <c r="A74" s="4" t="s">
        <v>29</v>
      </c>
      <c r="F74" s="32">
        <f>F70+F73</f>
        <v>5822.54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4.62</v>
      </c>
      <c r="E77" t="s">
        <v>14</v>
      </c>
      <c r="F77" s="5">
        <f>B77*D77</f>
        <v>9711.24</v>
      </c>
    </row>
    <row r="78" spans="1:6" ht="12.75">
      <c r="A78" s="4" t="s">
        <v>31</v>
      </c>
      <c r="F78" s="8">
        <f>SUM(F77)</f>
        <v>9711.24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64798.95829834588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3758.339581304061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f>134*2</f>
        <v>268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69202.37787964994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133</v>
      </c>
    </row>
    <row r="87" spans="1:6" ht="12.75">
      <c r="A87" s="13"/>
      <c r="B87" s="41">
        <v>44562</v>
      </c>
      <c r="C87" s="42">
        <v>274725</v>
      </c>
      <c r="D87" s="45">
        <f>F44</f>
        <v>62145.57</v>
      </c>
      <c r="E87" s="45">
        <f>F85</f>
        <v>69202.37787964994</v>
      </c>
      <c r="F87" s="46">
        <f>C87+D87-E87</f>
        <v>267668.1921203501</v>
      </c>
    </row>
    <row r="89" spans="1:6" ht="13.5" thickBot="1">
      <c r="A89" t="s">
        <v>111</v>
      </c>
      <c r="C89" s="52">
        <v>44562</v>
      </c>
      <c r="D89" s="8" t="s">
        <v>112</v>
      </c>
      <c r="E89" s="52">
        <v>44620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2022-04-28T13:15:14Z</dcterms:modified>
  <cp:category/>
  <cp:version/>
  <cp:contentType/>
  <cp:contentStatus/>
</cp:coreProperties>
</file>