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<sst xmlns="http://schemas.openxmlformats.org/spreadsheetml/2006/main" count="159" uniqueCount="136">
  <si>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</si>
  <si>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</si>
  <si>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</si>
  <si>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</si>
  <si>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</si>
  <si>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</si>
  <si>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</si>
  <si>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</si>
  <si>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</si>
  <si>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</si>
  <si>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</si>
  <si>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</si>
  <si>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</si>
  <si>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</si>
  <si>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</si>
  <si>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</si>
  <si>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</si>
  <si>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</si>
  <si>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</si>
  <si>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</si>
  <si>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</si>
  <si>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</si>
  <si>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</si>
  <si>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</si>
  <si>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</si>
  <si>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</si>
  <si>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</si>
  <si>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</si>
  <si>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</si>
  <si>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</si>
  <si>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</si>
  <si>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</si>
  <si>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</si>
  <si>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</si>
  <si>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</si>
  <si>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</si>
  <si>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</si>
  <si>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</si>
  <si>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</si>
  <si>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</si>
  <si>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</si>
  <si>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</si>
  <si>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</si>
  <si>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</si>
  <si>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</si>
  <si>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</si>
  <si>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</si>
  <si>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</si>
  <si>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</si>
  <si>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</si>
  <si>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</si>
  <si>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</si>
  <si>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</si>
  <si>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</si>
  <si>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</si>
  <si>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</si>
  <si>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</si>
  <si>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</si>
  <si>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</si>
  <si>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</si>
  <si>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</si>
  <si>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</si>
  <si>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</si>
  <si>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</si>
  <si>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</si>
  <si>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</si>
  <si>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</si>
  <si>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</si>
  <si>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</si>
  <si>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</si>
  <si>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</si>
  <si>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</si>
  <si>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</si>
  <si>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</si>
  <si>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 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</si>
  <si>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</si>
  <si>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</si>
  <si>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</si>
  <si>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</si>
  <si>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</si>
  <si>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</si>
  <si>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</si>
  <si>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</si>
  <si>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</si>
  <si>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</si>
  <si>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</si>
  <si>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</si>
  <si>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</si>
  <si>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</si>
  <si>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</si>
  <si>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</si>
  <si>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</si>
  <si>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</si>
  <si>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</si>
  <si>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</si>
  <si>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</si>
  <si>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</si>
  <si>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</si>
  <si>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</si>
  <si>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</si>
  <si>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</si>
  <si>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</si>
  <si>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</si>
  <si>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</si>
  <si>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</si>
  <si>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</si>
  <si>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</si>
  <si>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</si>
  <si>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</si>
  <si>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</si>
  <si>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</si>
  <si>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</si>
  <si>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</si>
  <si>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</si>
  <si>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</si>
  <si>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</si>
  <si>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</si>
  <si>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</si>
  <si>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</si>
  <si>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</si>
  <si>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</si>
  <si>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</si>
  <si>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</si>
  <si>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</si>
  <si>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</si>
  <si>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</si>
  <si>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</si>
  <si>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</si>
  <si>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</si>
  <si>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</si>
  <si>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</si>
  <si>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</si>
  <si>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</si>
  <si>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июня</t>
  </si>
  <si>
    <t>за   июнь  2021 г.</t>
  </si>
  <si>
    <t>ост.на 01.07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</si>
</sst>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1">
      <selection activeCell="C58" sqref="C58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86</v>
      </c>
      <c r="D2" s="8">
        <v>6</v>
      </c>
      <c r="K2" s="5" t="s">
        <v>134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78</v>
      </c>
      <c r="L6" s="25">
        <v>0</v>
      </c>
      <c r="M6" s="48">
        <f>L6*160.174*1.302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44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8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0</v>
      </c>
      <c r="M11" s="48">
        <f t="shared" si="0"/>
        <v>0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48">
        <f t="shared" si="0"/>
        <v>0</v>
      </c>
    </row>
    <row r="13" spans="5:13" ht="12.75">
      <c r="E13" t="s">
        <v>96</v>
      </c>
      <c r="J13" s="16"/>
      <c r="K13" s="18" t="s">
        <v>81</v>
      </c>
      <c r="L13" s="23">
        <v>2.51</v>
      </c>
      <c r="M13" s="48">
        <f t="shared" si="0"/>
        <v>523.45183548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48">
        <f t="shared" si="0"/>
        <v>0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48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1.25</v>
      </c>
      <c r="M16" s="48">
        <f t="shared" si="0"/>
        <v>260.68318500000004</v>
      </c>
    </row>
    <row r="17" spans="5:13" ht="12.75">
      <c r="E17" t="s">
        <v>100</v>
      </c>
      <c r="J17" s="15" t="s">
        <v>54</v>
      </c>
      <c r="K17" s="26" t="s">
        <v>83</v>
      </c>
      <c r="L17" s="21">
        <v>4.5</v>
      </c>
      <c r="M17" s="48">
        <f t="shared" si="0"/>
        <v>938.459466</v>
      </c>
    </row>
    <row r="18" spans="5:13" ht="12.75">
      <c r="E18" t="s">
        <v>101</v>
      </c>
      <c r="J18" s="15" t="s">
        <v>56</v>
      </c>
      <c r="K18" s="26" t="s">
        <v>55</v>
      </c>
      <c r="L18" s="21">
        <v>0.81</v>
      </c>
      <c r="M18" s="48">
        <f t="shared" si="0"/>
        <v>168.92270388000003</v>
      </c>
    </row>
    <row r="19" spans="1:13" ht="12.75">
      <c r="A19" t="s">
        <v>102</v>
      </c>
      <c r="J19" s="16" t="s">
        <v>82</v>
      </c>
      <c r="K19" s="18" t="s">
        <v>57</v>
      </c>
      <c r="L19" s="23">
        <v>0.5</v>
      </c>
      <c r="M19" s="48">
        <f t="shared" si="0"/>
        <v>104.27327400000001</v>
      </c>
    </row>
    <row r="20" spans="1:13" ht="12.75">
      <c r="A20" t="s">
        <v>103</v>
      </c>
      <c r="J20" s="20"/>
      <c r="K20" s="27" t="s">
        <v>58</v>
      </c>
      <c r="L20" s="28">
        <f>SUM(L6:L19)</f>
        <v>9.57</v>
      </c>
      <c r="M20" s="34">
        <f>SUM(M6:M19)</f>
        <v>1995.79046436</v>
      </c>
    </row>
    <row r="21" spans="1:11" ht="12.75">
      <c r="A21" t="s">
        <v>128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3">
        <v>1</v>
      </c>
      <c r="K24" s="43"/>
      <c r="L24" s="23"/>
      <c r="M24" s="33">
        <f aca="true" t="shared" si="1" ref="M24:M33">L24*160.174*1.302*1.15</f>
        <v>0</v>
      </c>
    </row>
    <row r="25" spans="1:13" ht="12.75">
      <c r="A25" t="s">
        <v>107</v>
      </c>
      <c r="J25" s="23">
        <v>2</v>
      </c>
      <c r="K25" s="43"/>
      <c r="L25" s="23"/>
      <c r="M25" s="33">
        <f t="shared" si="1"/>
        <v>0</v>
      </c>
    </row>
    <row r="26" spans="1:13" ht="12.75">
      <c r="A26" t="s">
        <v>108</v>
      </c>
      <c r="J26" s="23">
        <v>3</v>
      </c>
      <c r="K26" s="43"/>
      <c r="L26" s="23"/>
      <c r="M26" s="33">
        <f t="shared" si="1"/>
        <v>0</v>
      </c>
    </row>
    <row r="27" spans="1:13" ht="12.75">
      <c r="A27" s="51" t="s">
        <v>109</v>
      </c>
      <c r="B27" s="51"/>
      <c r="C27" s="51"/>
      <c r="D27" s="51"/>
      <c r="E27" s="51"/>
      <c r="F27" s="51"/>
      <c r="G27" s="51"/>
      <c r="J27" s="23">
        <v>4</v>
      </c>
      <c r="K27" s="43"/>
      <c r="L27" s="23"/>
      <c r="M27" s="33">
        <f t="shared" si="1"/>
        <v>0</v>
      </c>
    </row>
    <row r="28" spans="1:13" ht="12.75">
      <c r="A28" t="s">
        <v>110</v>
      </c>
      <c r="B28" s="1"/>
      <c r="C28" s="1"/>
      <c r="D28" s="1"/>
      <c r="J28" s="23">
        <v>5</v>
      </c>
      <c r="K28" s="43"/>
      <c r="L28" s="23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3">
        <v>6</v>
      </c>
      <c r="K29" s="43"/>
      <c r="L29" s="23"/>
      <c r="M29" s="33">
        <f t="shared" si="1"/>
        <v>0</v>
      </c>
    </row>
    <row r="30" spans="10:13" ht="12.75">
      <c r="J30" s="23">
        <v>7</v>
      </c>
      <c r="K30" s="43"/>
      <c r="L30" s="23"/>
      <c r="M30" s="33">
        <f t="shared" si="1"/>
        <v>0</v>
      </c>
    </row>
    <row r="31" spans="2:13" ht="12.75">
      <c r="B31" t="s">
        <v>0</v>
      </c>
      <c r="J31" s="23">
        <v>8</v>
      </c>
      <c r="K31" s="43"/>
      <c r="L31" s="23"/>
      <c r="M31" s="33">
        <f t="shared" si="1"/>
        <v>0</v>
      </c>
    </row>
    <row r="32" spans="10:13" ht="12.75">
      <c r="J32" s="23">
        <v>9</v>
      </c>
      <c r="K32" s="43"/>
      <c r="L32" s="23"/>
      <c r="M32" s="33">
        <f t="shared" si="1"/>
        <v>0</v>
      </c>
    </row>
    <row r="33" spans="1:13" ht="12.75">
      <c r="A33" t="s">
        <v>1</v>
      </c>
      <c r="E33">
        <v>1315</v>
      </c>
      <c r="F33" t="s">
        <v>66</v>
      </c>
      <c r="J33" s="23">
        <v>10</v>
      </c>
      <c r="K33" s="43"/>
      <c r="L33" s="23"/>
      <c r="M33" s="33">
        <f t="shared" si="1"/>
        <v>0</v>
      </c>
    </row>
    <row r="34" spans="1:13" ht="12.75">
      <c r="A34" t="s">
        <v>2</v>
      </c>
      <c r="E34">
        <v>696</v>
      </c>
      <c r="F34" t="s">
        <v>66</v>
      </c>
      <c r="J34" s="20"/>
      <c r="K34" s="30" t="s">
        <v>58</v>
      </c>
      <c r="L34" s="28">
        <f>SUM(L24:L33)</f>
        <v>0</v>
      </c>
      <c r="M34" s="44">
        <f>SUM(M24:M33)</f>
        <v>0</v>
      </c>
    </row>
    <row r="35" spans="1:11" ht="12.75">
      <c r="A35" t="s">
        <v>3</v>
      </c>
      <c r="K35" s="1" t="s">
        <v>62</v>
      </c>
    </row>
    <row r="36" spans="1:13" ht="12.75">
      <c r="A36" t="s">
        <v>4</v>
      </c>
      <c r="E36">
        <v>86</v>
      </c>
      <c r="F36" t="s">
        <v>66</v>
      </c>
      <c r="J36" s="22" t="s">
        <v>36</v>
      </c>
      <c r="K36" s="22"/>
      <c r="L36" s="22" t="s">
        <v>63</v>
      </c>
      <c r="M36" s="22" t="s">
        <v>42</v>
      </c>
    </row>
    <row r="37" spans="10:13" ht="12.75">
      <c r="J37" s="23" t="s">
        <v>37</v>
      </c>
      <c r="K37" s="23" t="s">
        <v>38</v>
      </c>
      <c r="L37" s="23"/>
      <c r="M37" s="23" t="s">
        <v>64</v>
      </c>
    </row>
    <row r="38" spans="2:13" ht="12.75">
      <c r="B38" s="1" t="s">
        <v>5</v>
      </c>
      <c r="C38" s="1"/>
      <c r="J38" s="23">
        <v>1</v>
      </c>
      <c r="K38" s="43"/>
      <c r="L38" s="23"/>
      <c r="M38" s="23"/>
    </row>
    <row r="39" spans="10:13" ht="12.75">
      <c r="J39" s="23">
        <v>2</v>
      </c>
      <c r="K39" s="43"/>
      <c r="L39" s="23"/>
      <c r="M39" s="23"/>
    </row>
    <row r="40" spans="1:13" ht="12.75">
      <c r="A40" s="2" t="s">
        <v>6</v>
      </c>
      <c r="F40" s="11">
        <f>19100.23-578.6</f>
        <v>18521.63</v>
      </c>
      <c r="J40" s="23">
        <v>3</v>
      </c>
      <c r="K40" s="43"/>
      <c r="L40" s="23"/>
      <c r="M40" s="23"/>
    </row>
    <row r="41" spans="1:13" ht="12.75">
      <c r="A41" t="s">
        <v>7</v>
      </c>
      <c r="F41" s="5">
        <v>21437.63</v>
      </c>
      <c r="J41" s="23">
        <v>4</v>
      </c>
      <c r="K41" s="43"/>
      <c r="L41" s="23"/>
      <c r="M41" s="23"/>
    </row>
    <row r="42" spans="2:13" ht="12.75">
      <c r="B42" t="s">
        <v>8</v>
      </c>
      <c r="F42" s="9">
        <f>F41/F40</f>
        <v>1.1574375473432954</v>
      </c>
      <c r="J42" s="23">
        <v>5</v>
      </c>
      <c r="K42" s="43"/>
      <c r="L42" s="23"/>
      <c r="M42" s="23"/>
    </row>
    <row r="43" spans="1:13" ht="12.75">
      <c r="A43" t="s">
        <v>9</v>
      </c>
      <c r="F43" s="5">
        <v>0</v>
      </c>
      <c r="J43" s="23">
        <v>6</v>
      </c>
      <c r="K43" s="43"/>
      <c r="L43" s="23"/>
      <c r="M43" s="23"/>
    </row>
    <row r="44" spans="1:13" ht="12.75">
      <c r="A44" s="3" t="s">
        <v>10</v>
      </c>
      <c r="B44" s="3"/>
      <c r="C44" s="3"/>
      <c r="D44" s="3"/>
      <c r="E44" s="1"/>
      <c r="F44" s="8">
        <f>F41+F43</f>
        <v>21437.63</v>
      </c>
      <c r="J44" s="23">
        <v>7</v>
      </c>
      <c r="K44" s="43"/>
      <c r="L44" s="23"/>
      <c r="M44" s="23"/>
    </row>
    <row r="45" spans="10:13" ht="12.75">
      <c r="J45" s="23">
        <v>8</v>
      </c>
      <c r="K45" s="43"/>
      <c r="L45" s="23"/>
      <c r="M45" s="23"/>
    </row>
    <row r="46" spans="2:13" ht="12.75">
      <c r="B46" s="1" t="s">
        <v>11</v>
      </c>
      <c r="C46" s="1"/>
      <c r="J46" s="23">
        <v>9</v>
      </c>
      <c r="K46" s="43"/>
      <c r="L46" s="23"/>
      <c r="M46" s="23"/>
    </row>
    <row r="47" spans="10:13" ht="12.75">
      <c r="J47" s="23">
        <v>10</v>
      </c>
      <c r="K47" s="43"/>
      <c r="L47" s="23"/>
      <c r="M47" s="23"/>
    </row>
    <row r="48" spans="1:13" ht="12.75">
      <c r="A48" s="4" t="s">
        <v>12</v>
      </c>
      <c r="B48" s="4"/>
      <c r="C48" s="4"/>
      <c r="D48" s="4"/>
      <c r="E48" s="4"/>
      <c r="F48" s="4"/>
      <c r="J48" s="23">
        <v>11</v>
      </c>
      <c r="K48" s="43"/>
      <c r="L48" s="23"/>
      <c r="M48" s="23"/>
    </row>
    <row r="49" spans="1:13" ht="12.75">
      <c r="A49" t="s">
        <v>13</v>
      </c>
      <c r="F49" s="11">
        <f>E34*3.8</f>
        <v>2644.7999999999997</v>
      </c>
      <c r="J49" s="20"/>
      <c r="K49" s="20"/>
      <c r="L49" s="31" t="s">
        <v>65</v>
      </c>
      <c r="M49" s="34">
        <f>SUM(M38:M48)</f>
        <v>0</v>
      </c>
    </row>
    <row r="50" ht="12.75">
      <c r="A50" s="6" t="s">
        <v>16</v>
      </c>
    </row>
    <row r="51" spans="1:6" ht="12.75">
      <c r="A51" s="57" t="s">
        <v>84</v>
      </c>
      <c r="B51" s="50"/>
      <c r="C51" s="50"/>
      <c r="D51" s="50"/>
      <c r="E51" s="58">
        <v>0</v>
      </c>
      <c r="F51" s="58">
        <f>E51*E33</f>
        <v>0</v>
      </c>
    </row>
    <row r="52" spans="1:6" ht="12.75">
      <c r="A52" s="4" t="s">
        <v>34</v>
      </c>
      <c r="F52" s="32">
        <f>F49+F50+F51</f>
        <v>2644.7999999999997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696</v>
      </c>
      <c r="C55" t="s">
        <v>14</v>
      </c>
      <c r="D55" s="5">
        <v>0</v>
      </c>
      <c r="E55" t="s">
        <v>15</v>
      </c>
      <c r="F55" s="11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50">
        <v>294676</v>
      </c>
      <c r="D58">
        <v>224780.8</v>
      </c>
      <c r="E58">
        <v>1315</v>
      </c>
      <c r="F58" s="36">
        <f>C58/D58*E58</f>
        <v>1723.8969698479586</v>
      </c>
    </row>
    <row r="59" spans="1:6" ht="12.75">
      <c r="A59" t="s">
        <v>21</v>
      </c>
      <c r="F59" s="36">
        <f>M20</f>
        <v>1995.79046436</v>
      </c>
    </row>
    <row r="60" spans="1:6" ht="12.75">
      <c r="A60" t="s">
        <v>22</v>
      </c>
      <c r="F60" s="11">
        <f>M34</f>
        <v>0</v>
      </c>
    </row>
    <row r="61" spans="1:6" ht="12.75">
      <c r="A61" s="47" t="s">
        <v>72</v>
      </c>
      <c r="B61" s="47"/>
      <c r="C61" s="47"/>
      <c r="D61" s="47"/>
      <c r="E61" s="47"/>
      <c r="F61" s="49">
        <v>0</v>
      </c>
    </row>
    <row r="62" spans="1:6" ht="12.75">
      <c r="A62" t="s">
        <v>23</v>
      </c>
      <c r="F62" s="11">
        <f>M49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1315</v>
      </c>
      <c r="C65" t="s">
        <v>14</v>
      </c>
      <c r="D65" s="11">
        <v>0.24</v>
      </c>
      <c r="E65" t="s">
        <v>15</v>
      </c>
      <c r="F65" s="11">
        <f>B65*D65</f>
        <v>315.59999999999997</v>
      </c>
    </row>
    <row r="66" spans="1:6" ht="12.75">
      <c r="A66" s="50" t="s">
        <v>76</v>
      </c>
      <c r="B66" s="50"/>
      <c r="C66" s="50"/>
      <c r="D66" s="56"/>
      <c r="E66" s="50"/>
      <c r="F66" s="56">
        <v>0</v>
      </c>
    </row>
    <row r="67" spans="1:6" ht="12.75">
      <c r="A67" s="50" t="s">
        <v>85</v>
      </c>
      <c r="B67" s="50"/>
      <c r="C67" s="50"/>
      <c r="D67" s="56">
        <v>0</v>
      </c>
      <c r="E67" s="50"/>
      <c r="F67" s="56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4035.2874342079585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1315</v>
      </c>
      <c r="C70" t="s">
        <v>66</v>
      </c>
      <c r="D70" s="5">
        <v>0.24</v>
      </c>
      <c r="E70" t="s">
        <v>15</v>
      </c>
      <c r="F70" s="11">
        <f>B70*D70</f>
        <v>315.59999999999997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1315</v>
      </c>
      <c r="C73" t="s">
        <v>14</v>
      </c>
      <c r="D73" s="11">
        <v>0.91</v>
      </c>
      <c r="E73" t="s">
        <v>15</v>
      </c>
      <c r="F73" s="11">
        <f>B73*D73</f>
        <v>1196.65</v>
      </c>
    </row>
    <row r="74" spans="1:6" ht="12.75">
      <c r="A74" s="4" t="s">
        <v>30</v>
      </c>
      <c r="F74" s="32">
        <f>F70+F73</f>
        <v>1512.25</v>
      </c>
    </row>
    <row r="75" ht="12.75">
      <c r="A75" s="4" t="s">
        <v>31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1315</v>
      </c>
      <c r="C77" t="s">
        <v>14</v>
      </c>
      <c r="D77" s="11">
        <v>2.23</v>
      </c>
      <c r="E77" t="s">
        <v>15</v>
      </c>
      <c r="F77" s="11">
        <f>B77*D77</f>
        <v>2932.45</v>
      </c>
    </row>
    <row r="78" spans="1:6" ht="12.75">
      <c r="A78" s="4" t="s">
        <v>32</v>
      </c>
      <c r="F78" s="8">
        <f>SUM(F77)</f>
        <v>2932.45</v>
      </c>
    </row>
    <row r="79" spans="1:6" ht="12.75">
      <c r="A79" s="59" t="s">
        <v>79</v>
      </c>
      <c r="B79" s="50"/>
      <c r="C79" s="50"/>
      <c r="D79" s="58">
        <v>0</v>
      </c>
      <c r="E79" s="50"/>
      <c r="F79" s="60">
        <f>D79*E33</f>
        <v>0</v>
      </c>
    </row>
    <row r="80" spans="1:6" ht="12.75">
      <c r="A80" s="1" t="s">
        <v>33</v>
      </c>
      <c r="B80" s="1"/>
      <c r="F80" s="32">
        <f>F52+F56+F68+F74+F78+F79</f>
        <v>11124.78743420796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645.2376711840616</v>
      </c>
      <c r="I81" s="7"/>
    </row>
    <row r="82" spans="1:9" ht="12.75">
      <c r="A82" s="1"/>
      <c r="B82" s="37" t="s">
        <v>129</v>
      </c>
      <c r="C82" s="37"/>
      <c r="D82" s="1"/>
      <c r="E82" s="54"/>
      <c r="F82" s="55">
        <v>521.64</v>
      </c>
      <c r="I82" s="7"/>
    </row>
    <row r="83" spans="1:9" ht="12.75">
      <c r="A83" s="1"/>
      <c r="B83" s="37" t="s">
        <v>130</v>
      </c>
      <c r="C83" s="37"/>
      <c r="D83" s="1"/>
      <c r="E83" s="54"/>
      <c r="F83" s="55">
        <v>71.93</v>
      </c>
      <c r="I83" s="7"/>
    </row>
    <row r="84" spans="1:9" ht="12.75">
      <c r="A84" s="1"/>
      <c r="B84" s="37" t="s">
        <v>131</v>
      </c>
      <c r="C84" s="37"/>
      <c r="D84" s="1"/>
      <c r="E84" s="54"/>
      <c r="F84" s="55">
        <v>386</v>
      </c>
      <c r="I84" s="7"/>
    </row>
    <row r="85" spans="1:6" ht="15">
      <c r="A85" s="12" t="s">
        <v>35</v>
      </c>
      <c r="B85" s="12"/>
      <c r="C85" s="12"/>
      <c r="D85" s="12"/>
      <c r="E85" s="12"/>
      <c r="F85" s="35">
        <f>F80+F81+F82+F83+F84</f>
        <v>12749.595105392022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135</v>
      </c>
    </row>
    <row r="87" spans="1:6" ht="12.75">
      <c r="A87" s="13"/>
      <c r="B87" s="40">
        <v>44348</v>
      </c>
      <c r="C87" s="41">
        <v>150460</v>
      </c>
      <c r="D87" s="45">
        <f>F44</f>
        <v>21437.63</v>
      </c>
      <c r="E87" s="45">
        <f>F85</f>
        <v>12749.595105392022</v>
      </c>
      <c r="F87" s="46">
        <f>C87+D87-E87</f>
        <v>159148.034894608</v>
      </c>
    </row>
    <row r="89" spans="1:6" ht="13.5" thickBot="1">
      <c r="A89" t="s">
        <v>112</v>
      </c>
      <c r="C89" s="52">
        <v>44348</v>
      </c>
      <c r="D89" s="8" t="s">
        <v>113</v>
      </c>
      <c r="E89" s="52">
        <v>44377</v>
      </c>
      <c r="F89" t="s">
        <v>114</v>
      </c>
    </row>
    <row r="90" spans="1:7" ht="13.5" thickBot="1">
      <c r="A90" t="s">
        <v>115</v>
      </c>
      <c r="F90" s="53">
        <f>E87</f>
        <v>12749.595105392022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2017-08-21T12:48:47Z</cp:lastPrinted>
  <dcterms:created xsi:type="dcterms:W3CDTF">2008-08-18T07:30:19Z</dcterms:created>
  <dcterms:modified xsi:type="dcterms:W3CDTF">2021-10-06T08:25:19Z</dcterms:modified>
  <cp:category/>
  <cp:version/>
  <cp:contentType/>
  <cp:contentStatus/>
</cp:coreProperties>
</file>