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<sst xmlns="http://schemas.openxmlformats.org/spreadsheetml/2006/main" count="159" uniqueCount="136">
  <si>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</si>
  <si>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</si>
  <si>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</si>
  <si>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</si>
  <si>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</si>
  <si>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</si>
  <si>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</si>
  <si>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</si>
  <si>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</si>
  <si>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</si>
  <si>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</si>
  <si>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</si>
  <si>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</si>
  <si>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</si>
  <si>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</si>
  <si>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</si>
  <si>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</si>
  <si>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</si>
  <si>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</si>
  <si>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</si>
  <si>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</si>
  <si>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</si>
  <si>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</si>
  <si>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</si>
  <si>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</si>
  <si>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</si>
  <si>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</si>
  <si>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</si>
  <si>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</si>
  <si>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</si>
  <si>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</si>
  <si>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</si>
  <si>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</si>
  <si>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</si>
  <si>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</si>
  <si>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</si>
  <si>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</si>
  <si>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</si>
  <si>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</si>
  <si>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</si>
  <si>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</si>
  <si>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</si>
  <si>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</si>
  <si>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</si>
  <si>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</si>
  <si>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</si>
  <si>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</si>
  <si>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</si>
  <si>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</si>
  <si>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</si>
  <si>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</si>
  <si>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</si>
  <si>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</si>
  <si>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</si>
  <si>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</si>
  <si>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</si>
  <si>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</si>
  <si>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</si>
  <si>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</si>
  <si>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</si>
  <si>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</si>
  <si>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</si>
  <si>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</si>
  <si>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</si>
  <si>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</si>
  <si>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</si>
  <si>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</si>
  <si>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</si>
  <si>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</si>
  <si>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</si>
  <si>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</si>
  <si>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</si>
  <si>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</si>
  <si>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</si>
  <si>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</si>
  <si>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</si>
  <si>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</si>
  <si>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</si>
  <si>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</si>
  <si>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</si>
  <si>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</si>
  <si>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</si>
  <si>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</si>
  <si>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</si>
  <si>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</si>
  <si>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</si>
  <si>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</si>
  <si>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</si>
  <si>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</si>
  <si>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</si>
  <si>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</si>
  <si>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</si>
  <si>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</si>
  <si>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</si>
  <si>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</si>
  <si>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</si>
  <si>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</si>
  <si>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</si>
  <si>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</si>
  <si>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</si>
  <si>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</si>
  <si>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</si>
  <si>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</si>
  <si>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</si>
  <si>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</si>
  <si>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</si>
  <si>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</si>
  <si>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</si>
  <si>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</si>
  <si>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</si>
  <si>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</si>
  <si>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</si>
  <si>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</si>
  <si>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</si>
  <si>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</si>
  <si>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</si>
  <si>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</si>
  <si>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</si>
  <si>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</si>
  <si>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</si>
  <si>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</si>
  <si>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</si>
  <si>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</si>
  <si>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</si>
  <si>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</si>
  <si>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</si>
  <si>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</si>
  <si>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</si>
  <si>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</si>
  <si>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</si>
  <si>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</si>
  <si>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</si>
  <si>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</si>
  <si>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апреля</t>
  </si>
  <si>
    <t>за   апрель  2021 г.</t>
  </si>
  <si>
    <t>ост.на 01.05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</si>
</sst>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5" sqref="D55:D7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40">
        <v>4</v>
      </c>
      <c r="K2" s="5" t="s">
        <v>134</v>
      </c>
    </row>
    <row r="3" spans="1:13" ht="12.75">
      <c r="A3" t="s">
        <v>87</v>
      </c>
      <c r="J3" s="13" t="s">
        <v>37</v>
      </c>
      <c r="K3" s="51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0">
        <v>30</v>
      </c>
      <c r="F5" s="40" t="s">
        <v>133</v>
      </c>
      <c r="G5" s="40" t="s">
        <v>132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</v>
      </c>
      <c r="M6" s="48">
        <f>L6*160.174*1.302</f>
        <v>0</v>
      </c>
    </row>
    <row r="7" spans="2:13" ht="12.75">
      <c r="B7" t="s">
        <v>90</v>
      </c>
      <c r="C7" s="1" t="s">
        <v>91</v>
      </c>
      <c r="D7" s="40" t="s">
        <v>127</v>
      </c>
      <c r="J7" s="13">
        <v>2</v>
      </c>
      <c r="K7" s="13" t="s">
        <v>45</v>
      </c>
      <c r="L7" s="13"/>
      <c r="M7" s="48">
        <f aca="true" t="shared" si="0" ref="M7:M19">L7*160.174*1.302</f>
        <v>0</v>
      </c>
    </row>
    <row r="8" spans="10:13" ht="12.75">
      <c r="J8" s="14"/>
      <c r="K8" s="14" t="s">
        <v>46</v>
      </c>
      <c r="L8" s="20"/>
      <c r="M8" s="48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48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48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48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48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48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0</v>
      </c>
      <c r="M14" s="48">
        <f t="shared" si="0"/>
        <v>0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48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48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48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48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48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1"/>
      <c r="L24" s="22"/>
      <c r="M24" s="31">
        <f>L24*160.174*1.302*1.15</f>
        <v>0</v>
      </c>
    </row>
    <row r="25" spans="1:13" ht="12.75">
      <c r="A25" t="s">
        <v>107</v>
      </c>
      <c r="J25" s="22">
        <v>2</v>
      </c>
      <c r="K25" s="41"/>
      <c r="L25" s="22"/>
      <c r="M25" s="31">
        <f aca="true" t="shared" si="1" ref="M25:M33">L25*160.174*1.302*1.15</f>
        <v>0</v>
      </c>
    </row>
    <row r="26" spans="1:13" ht="12.75">
      <c r="A26" t="s">
        <v>108</v>
      </c>
      <c r="J26" s="22">
        <v>3</v>
      </c>
      <c r="K26" s="41"/>
      <c r="L26" s="22"/>
      <c r="M26" s="31">
        <f t="shared" si="1"/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2">
        <v>4</v>
      </c>
      <c r="K27" s="41"/>
      <c r="L27" s="22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1"/>
      <c r="L28" s="22"/>
      <c r="M28" s="31">
        <f t="shared" si="1"/>
        <v>0</v>
      </c>
    </row>
    <row r="29" spans="1:13" ht="12.75">
      <c r="A29" t="s">
        <v>111</v>
      </c>
      <c r="B29" s="1"/>
      <c r="C29" s="40"/>
      <c r="D29" s="40"/>
      <c r="J29" s="22">
        <v>6</v>
      </c>
      <c r="K29" s="41"/>
      <c r="L29" s="22"/>
      <c r="M29" s="31">
        <f t="shared" si="1"/>
        <v>0</v>
      </c>
    </row>
    <row r="30" spans="10:13" ht="12.75">
      <c r="J30" s="22"/>
      <c r="K30" s="41"/>
      <c r="L30" s="22"/>
      <c r="M30" s="31">
        <f t="shared" si="1"/>
        <v>0</v>
      </c>
    </row>
    <row r="31" spans="2:13" ht="12.75">
      <c r="B31" t="s">
        <v>0</v>
      </c>
      <c r="J31" s="22"/>
      <c r="K31" s="41"/>
      <c r="L31" s="22"/>
      <c r="M31" s="31">
        <f t="shared" si="1"/>
        <v>0</v>
      </c>
    </row>
    <row r="32" spans="10:13" ht="12.75">
      <c r="J32" s="22"/>
      <c r="K32" s="41"/>
      <c r="L32" s="22"/>
      <c r="M32" s="31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2"/>
      <c r="L33" s="24"/>
      <c r="M33" s="31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2">
        <f>SUM(M24:M33)</f>
        <v>0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1"/>
      <c r="L38" s="22"/>
      <c r="M38" s="22"/>
    </row>
    <row r="39" spans="10:13" ht="12.75">
      <c r="J39" s="22">
        <v>2</v>
      </c>
      <c r="K39" s="41"/>
      <c r="L39" s="22"/>
      <c r="M39" s="22"/>
    </row>
    <row r="40" spans="1:13" ht="12.75">
      <c r="A40" s="2" t="s">
        <v>6</v>
      </c>
      <c r="F40" s="10">
        <v>12949.08</v>
      </c>
      <c r="J40" s="22">
        <v>3</v>
      </c>
      <c r="K40" s="41"/>
      <c r="L40" s="22"/>
      <c r="M40" s="22"/>
    </row>
    <row r="41" spans="1:13" ht="12.75">
      <c r="A41" t="s">
        <v>7</v>
      </c>
      <c r="F41" s="5">
        <v>2844.67</v>
      </c>
      <c r="J41" s="22">
        <v>4</v>
      </c>
      <c r="K41" s="41"/>
      <c r="L41" s="22"/>
      <c r="M41" s="22"/>
    </row>
    <row r="42" spans="2:13" ht="12.75">
      <c r="B42" t="s">
        <v>8</v>
      </c>
      <c r="F42" s="8">
        <f>F41/F40</f>
        <v>0.21968124376403575</v>
      </c>
      <c r="J42" s="22">
        <v>5</v>
      </c>
      <c r="K42" s="41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1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2844.67</v>
      </c>
      <c r="J44" s="22">
        <v>7</v>
      </c>
      <c r="K44" s="41"/>
      <c r="L44" s="22"/>
      <c r="M44" s="22"/>
    </row>
    <row r="45" spans="10:13" ht="12.75">
      <c r="J45" s="22">
        <v>8</v>
      </c>
      <c r="K45" s="41"/>
      <c r="L45" s="22"/>
      <c r="M45" s="22"/>
    </row>
    <row r="46" spans="2:13" ht="12.75">
      <c r="B46" s="1" t="s">
        <v>11</v>
      </c>
      <c r="C46" s="1"/>
      <c r="J46" s="22">
        <v>9</v>
      </c>
      <c r="K46" s="41"/>
      <c r="L46" s="22"/>
      <c r="M46" s="22"/>
    </row>
    <row r="47" spans="10:13" ht="12.75">
      <c r="J47" s="22">
        <v>10</v>
      </c>
      <c r="K47" s="41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1"/>
      <c r="L48" s="22"/>
      <c r="M48" s="22"/>
    </row>
    <row r="49" spans="1:13" ht="12.75">
      <c r="A49" t="s">
        <v>13</v>
      </c>
      <c r="F49" s="10">
        <f>E33*3.8</f>
        <v>1496.82</v>
      </c>
      <c r="J49" s="19"/>
      <c r="K49" s="42"/>
      <c r="L49" s="24"/>
      <c r="M49" s="24"/>
    </row>
    <row r="50" spans="1:13" ht="12.75">
      <c r="A50" s="6" t="s">
        <v>16</v>
      </c>
      <c r="J50" s="19"/>
      <c r="K50" s="19"/>
      <c r="L50" s="29" t="s">
        <v>66</v>
      </c>
      <c r="M50" s="32">
        <f>SUM(M38:M49)</f>
        <v>0</v>
      </c>
    </row>
    <row r="51" spans="1:6" ht="12.75">
      <c r="A51" s="56" t="s">
        <v>84</v>
      </c>
      <c r="B51" s="54"/>
      <c r="C51" s="54"/>
      <c r="D51" s="54"/>
      <c r="E51" s="57">
        <v>0</v>
      </c>
      <c r="F51" s="55">
        <f>E51*E33</f>
        <v>0</v>
      </c>
    </row>
    <row r="52" spans="1:6" ht="12.75">
      <c r="A52" s="4" t="s">
        <v>35</v>
      </c>
      <c r="F52" s="30">
        <f>F49+F50+F51</f>
        <v>1496.82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295302</v>
      </c>
      <c r="D58">
        <v>224780.8</v>
      </c>
      <c r="E58">
        <v>393.9</v>
      </c>
      <c r="F58" s="33">
        <f>C58/D58*E58</f>
        <v>517.4795080362735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0">
        <f>M34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0.47</v>
      </c>
      <c r="E65" t="s">
        <v>15</v>
      </c>
      <c r="F65" s="10">
        <f>B65*D65</f>
        <v>185.13299999999998</v>
      </c>
    </row>
    <row r="66" spans="1:6" ht="12.75">
      <c r="A66" s="54" t="s">
        <v>76</v>
      </c>
      <c r="B66" s="54"/>
      <c r="C66" s="54"/>
      <c r="D66" s="55"/>
      <c r="E66" s="54"/>
      <c r="F66" s="55">
        <v>0</v>
      </c>
    </row>
    <row r="67" spans="1:6" ht="12.75">
      <c r="A67" s="54" t="s">
        <v>85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26</v>
      </c>
      <c r="B68" s="9"/>
      <c r="C68" s="9"/>
      <c r="F68" s="30">
        <f>SUM(F58:F67)</f>
        <v>702.6125080362735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0.24</v>
      </c>
      <c r="E70" t="s">
        <v>15</v>
      </c>
      <c r="F70" s="10">
        <f>B70*D70</f>
        <v>94.53599999999999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0.55</v>
      </c>
      <c r="E73" t="s">
        <v>15</v>
      </c>
      <c r="F73" s="10">
        <f>B73*D73</f>
        <v>216.645</v>
      </c>
    </row>
    <row r="74" spans="1:6" ht="12.75">
      <c r="A74" s="4" t="s">
        <v>30</v>
      </c>
      <c r="F74" s="30">
        <f>F70+F73</f>
        <v>311.181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2.13</v>
      </c>
      <c r="E77" t="s">
        <v>15</v>
      </c>
      <c r="F77" s="10">
        <f>B77*D77</f>
        <v>839.007</v>
      </c>
    </row>
    <row r="78" spans="1:6" ht="12.75">
      <c r="A78" s="4" t="s">
        <v>33</v>
      </c>
      <c r="F78" s="30">
        <f>SUM(F77)</f>
        <v>839.007</v>
      </c>
    </row>
    <row r="79" spans="1:6" ht="12.75">
      <c r="A79" s="58" t="s">
        <v>79</v>
      </c>
      <c r="B79" s="54"/>
      <c r="C79" s="54"/>
      <c r="D79" s="57">
        <v>0</v>
      </c>
      <c r="E79" s="54"/>
      <c r="F79" s="59">
        <f>D79*E33</f>
        <v>0</v>
      </c>
    </row>
    <row r="80" spans="1:6" ht="12.75">
      <c r="A80" s="1" t="s">
        <v>34</v>
      </c>
      <c r="B80" s="1"/>
      <c r="F80" s="30">
        <f>F52+F56+F68+F74+F78+F79</f>
        <v>3349.6205080362733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0">
        <f>F80*5.8%</f>
        <v>194.27798946610383</v>
      </c>
      <c r="I81" s="7"/>
    </row>
    <row r="82" spans="1:9" ht="12.75">
      <c r="A82" s="1"/>
      <c r="B82" s="34" t="s">
        <v>129</v>
      </c>
      <c r="C82" s="34"/>
      <c r="D82" s="1"/>
      <c r="E82" s="52"/>
      <c r="F82" s="53">
        <v>169.05</v>
      </c>
      <c r="I82" s="7"/>
    </row>
    <row r="83" spans="1:9" ht="12.75">
      <c r="A83" s="1"/>
      <c r="B83" s="34" t="s">
        <v>130</v>
      </c>
      <c r="C83" s="34"/>
      <c r="D83" s="1"/>
      <c r="E83" s="52"/>
      <c r="F83" s="53">
        <v>165.95</v>
      </c>
      <c r="I83" s="7"/>
    </row>
    <row r="84" spans="1:9" ht="12.75">
      <c r="A84" s="1"/>
      <c r="B84" s="34" t="s">
        <v>131</v>
      </c>
      <c r="C84" s="34"/>
      <c r="D84" s="1"/>
      <c r="E84" s="52"/>
      <c r="F84" s="53">
        <v>0</v>
      </c>
      <c r="I84" s="7"/>
    </row>
    <row r="85" spans="1:6" ht="15">
      <c r="A85" s="11" t="s">
        <v>36</v>
      </c>
      <c r="B85" s="11"/>
      <c r="C85" s="45"/>
      <c r="D85" s="11"/>
      <c r="E85" s="11"/>
      <c r="F85" s="43">
        <f>F80+F81+F82+F83+F84</f>
        <v>3878.8984975023773</v>
      </c>
    </row>
    <row r="86" spans="2:6" ht="13.5" thickBot="1">
      <c r="B86" s="35" t="s">
        <v>69</v>
      </c>
      <c r="C86" s="36" t="s">
        <v>70</v>
      </c>
      <c r="D86" s="21" t="s">
        <v>71</v>
      </c>
      <c r="E86" s="21" t="s">
        <v>72</v>
      </c>
      <c r="F86" s="39" t="s">
        <v>135</v>
      </c>
    </row>
    <row r="87" spans="1:6" ht="13.5" thickBot="1">
      <c r="A87" s="12"/>
      <c r="B87" s="37">
        <v>44287</v>
      </c>
      <c r="C87" s="38">
        <v>-181292</v>
      </c>
      <c r="D87" s="44">
        <f>F44</f>
        <v>2844.67</v>
      </c>
      <c r="E87" s="46">
        <f>F85</f>
        <v>3878.8984975023773</v>
      </c>
      <c r="F87" s="47">
        <f>C87+D87-E87</f>
        <v>-182326.22849750236</v>
      </c>
    </row>
    <row r="89" spans="1:6" ht="13.5" thickBot="1">
      <c r="A89" t="s">
        <v>112</v>
      </c>
      <c r="C89" s="50">
        <v>44287</v>
      </c>
      <c r="D89" s="40" t="s">
        <v>113</v>
      </c>
      <c r="E89" s="50">
        <v>44316</v>
      </c>
      <c r="F89" t="s">
        <v>114</v>
      </c>
    </row>
    <row r="90" spans="1:7" ht="13.5" thickBot="1">
      <c r="A90" t="s">
        <v>115</v>
      </c>
      <c r="F90" s="47">
        <f>E87</f>
        <v>3878.8984975023773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2017-08-21T12:49:35Z</cp:lastPrinted>
  <dcterms:created xsi:type="dcterms:W3CDTF">2008-08-18T07:30:19Z</dcterms:created>
  <dcterms:modified xsi:type="dcterms:W3CDTF">2021-07-28T11:23:10Z</dcterms:modified>
  <cp:category/>
  <cp:version/>
  <cp:contentType/>
  <cp:contentStatus/>
</cp:coreProperties>
</file>