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<sst xmlns="http://schemas.openxmlformats.org/spreadsheetml/2006/main" count="169" uniqueCount="146">
  <si>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</si>
  <si>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</si>
  <si>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</si>
  <si>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</si>
  <si>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</si>
  <si>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</si>
  <si>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</si>
  <si>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</si>
  <si>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</si>
  <si>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</si>
  <si>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</si>
  <si>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</si>
  <si>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</si>
  <si>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</si>
  <si>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</si>
  <si>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</si>
  <si>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</si>
  <si>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</si>
  <si>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</si>
  <si>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</si>
  <si>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</si>
  <si>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</si>
  <si>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</si>
  <si>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</si>
  <si>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</si>
  <si>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</si>
  <si>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</si>
  <si>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</si>
  <si>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</si>
  <si>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</si>
  <si>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</si>
  <si>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</si>
  <si>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</si>
  <si>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</si>
  <si>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</si>
  <si>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</si>
  <si>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</si>
  <si>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</si>
  <si>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</si>
  <si>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</si>
  <si>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</si>
  <si>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</si>
  <si>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</si>
  <si>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</si>
  <si>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</si>
  <si>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</si>
  <si>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</si>
  <si>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</si>
  <si>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</si>
  <si>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</si>
  <si>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</si>
  <si>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</si>
  <si>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</si>
  <si>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</si>
  <si>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</si>
  <si>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</si>
  <si>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</si>
  <si>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</si>
  <si>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</si>
  <si>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</si>
  <si>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</si>
  <si>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</si>
  <si>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</si>
  <si>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</si>
  <si>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</si>
  <si>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</si>
  <si>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</si>
  <si>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</si>
  <si>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</si>
  <si>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</si>
  <si>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</si>
  <si>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</si>
  <si>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</si>
  <si>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</si>
  <si>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</si>
  <si>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</si>
  <si>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</si>
  <si>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</si>
  <si>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</si>
  <si>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</si>
  <si>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</si>
  <si>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</si>
  <si>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</si>
  <si>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</si>
  <si>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</si>
  <si>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</si>
  <si>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</si>
  <si>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</si>
  <si>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</si>
  <si>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</si>
  <si>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</si>
  <si>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</si>
  <si>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</si>
  <si>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</si>
  <si>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</si>
  <si>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</si>
  <si>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</si>
  <si>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</si>
  <si>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</si>
  <si>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</si>
  <si>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</si>
  <si>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</si>
  <si>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</si>
  <si>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</si>
  <si>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</si>
  <si>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</si>
  <si>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</si>
  <si>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</si>
  <si>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</si>
  <si>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</si>
  <si>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</si>
  <si>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</si>
  <si>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</si>
  <si>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</si>
  <si>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</si>
  <si>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</si>
  <si>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</si>
  <si>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</si>
  <si>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</si>
  <si>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</si>
  <si>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</si>
  <si>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</si>
  <si>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</si>
  <si>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</si>
  <si>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</si>
  <si>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</si>
  <si>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</si>
  <si>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</si>
  <si>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</si>
  <si>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</si>
  <si>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</si>
  <si>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</si>
  <si>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</si>
  <si>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</si>
  <si>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</si>
  <si>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</si>
  <si>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</si>
  <si>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января</t>
  </si>
  <si>
    <t>2021г.</t>
  </si>
  <si>
    <t>за   январь  2021 г.</t>
  </si>
  <si>
    <t>ост.на 01.02</t>
  </si>
  <si>
    <t>смена ламп (7шт) п-д1,2</t>
  </si>
  <si>
    <t>7шт</t>
  </si>
  <si>
    <t>лампа</t>
  </si>
  <si>
    <t>смена ламп (4шт) п-д1</t>
  </si>
  <si>
    <t>4шт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</si>
</sst>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7">
      <selection activeCell="J52" sqref="J52:M59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8">
        <v>1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137</v>
      </c>
      <c r="G5" s="8" t="s">
        <v>138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0">
        <f>L6*160.174*1.302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38</v>
      </c>
      <c r="L8" s="21"/>
      <c r="M8" s="50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0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0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0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0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0">
        <f t="shared" si="0"/>
        <v>1099.04030796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24.25</v>
      </c>
      <c r="M14" s="50">
        <f t="shared" si="0"/>
        <v>5057.253789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0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0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50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0">
        <f t="shared" si="0"/>
        <v>750.7675728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0">
        <f t="shared" si="0"/>
        <v>104.27327400000001</v>
      </c>
    </row>
    <row r="20" spans="1:13" ht="12.75">
      <c r="A20" t="s">
        <v>106</v>
      </c>
      <c r="J20" s="20"/>
      <c r="K20" s="27" t="s">
        <v>51</v>
      </c>
      <c r="L20" s="28">
        <f>SUM(L6:L19)</f>
        <v>33.62</v>
      </c>
      <c r="M20" s="33">
        <f>SUM(M6:M19)</f>
        <v>7011.334943760001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f>0.07*7.1</f>
        <v>0.497</v>
      </c>
      <c r="M24" s="32">
        <f aca="true" t="shared" si="1" ref="M24:M35">L24*160.174*1.302*1.15</f>
        <v>119.1947795094</v>
      </c>
    </row>
    <row r="25" spans="1:13" ht="12.75">
      <c r="A25" t="s">
        <v>110</v>
      </c>
      <c r="J25" s="23">
        <v>2</v>
      </c>
      <c r="K25" s="35" t="s">
        <v>144</v>
      </c>
      <c r="L25" s="50">
        <v>0.28</v>
      </c>
      <c r="M25" s="32">
        <f t="shared" si="1"/>
        <v>67.15198845600001</v>
      </c>
    </row>
    <row r="26" spans="1:13" ht="12.75">
      <c r="A26" t="s">
        <v>111</v>
      </c>
      <c r="J26" s="23">
        <v>3</v>
      </c>
      <c r="K26" s="35"/>
      <c r="L26" s="55"/>
      <c r="M26" s="32">
        <f t="shared" si="1"/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54" t="s">
        <v>113</v>
      </c>
      <c r="B28" s="54"/>
      <c r="C28" s="54"/>
      <c r="D28" s="54"/>
      <c r="E28" s="54"/>
      <c r="F28" s="54"/>
      <c r="G28" s="54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0.777</v>
      </c>
      <c r="M36" s="33">
        <f>SUM(M24:M35)</f>
        <v>186.34676796540003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f>213022.63+127.94</f>
        <v>213150.57</v>
      </c>
      <c r="J40" s="23">
        <v>1</v>
      </c>
      <c r="K40" s="35" t="s">
        <v>143</v>
      </c>
      <c r="L40" s="23" t="s">
        <v>142</v>
      </c>
      <c r="M40" s="23">
        <f>7*17.4</f>
        <v>121.79999999999998</v>
      </c>
    </row>
    <row r="41" spans="1:13" ht="12.75">
      <c r="A41" t="s">
        <v>7</v>
      </c>
      <c r="F41" s="5">
        <v>177313.6</v>
      </c>
      <c r="J41" s="25">
        <v>2</v>
      </c>
      <c r="K41" s="35" t="s">
        <v>143</v>
      </c>
      <c r="L41" s="23" t="s">
        <v>145</v>
      </c>
      <c r="M41" s="23">
        <f>4*17.4</f>
        <v>69.6</v>
      </c>
    </row>
    <row r="42" spans="2:13" ht="12.75">
      <c r="B42" t="s">
        <v>8</v>
      </c>
      <c r="F42" s="9">
        <f>F41/F40</f>
        <v>0.8318701657706099</v>
      </c>
      <c r="J42" s="25">
        <v>3</v>
      </c>
      <c r="K42" s="35"/>
      <c r="L42" s="23"/>
      <c r="M42" s="23"/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179413.6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8984*1.302</f>
        <v>11697.168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(10000+1600)*1.302</f>
        <v>15103.2</v>
      </c>
      <c r="J49" s="25">
        <v>10</v>
      </c>
      <c r="K49" s="39"/>
      <c r="L49" s="23"/>
      <c r="M49" s="23"/>
    </row>
    <row r="50" spans="1:13" ht="12.75">
      <c r="A50" s="60" t="s">
        <v>87</v>
      </c>
      <c r="B50" s="58"/>
      <c r="C50" s="58"/>
      <c r="D50" s="58"/>
      <c r="E50" s="59">
        <v>0</v>
      </c>
      <c r="F50" s="61">
        <f>E33*E50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26800.368000000002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0"/>
      <c r="K52" s="20"/>
      <c r="L52" s="31" t="s">
        <v>58</v>
      </c>
      <c r="M52" s="33">
        <f>SUM(M40:M51)</f>
        <v>191.39999999999998</v>
      </c>
    </row>
    <row r="53" spans="1:10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46"/>
    </row>
    <row r="54" spans="1:10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46"/>
    </row>
    <row r="55" spans="1:10" ht="12.75">
      <c r="A55" s="10" t="s">
        <v>17</v>
      </c>
      <c r="B55" s="10"/>
      <c r="C55" s="10"/>
      <c r="F55" s="34">
        <f>SUM(F53:F54)</f>
        <v>0</v>
      </c>
      <c r="J55" s="46"/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58" t="s">
        <v>136</v>
      </c>
      <c r="B58" s="64"/>
      <c r="C58" s="58"/>
      <c r="D58" s="59"/>
      <c r="E58" s="58"/>
      <c r="F58" s="59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6" ht="12.75">
      <c r="A60" s="4" t="s">
        <v>61</v>
      </c>
      <c r="B60" s="4"/>
      <c r="F60" s="5"/>
    </row>
    <row r="61" spans="1:6" ht="12.75">
      <c r="A61" t="s">
        <v>18</v>
      </c>
      <c r="C61" s="51">
        <v>300307</v>
      </c>
      <c r="D61">
        <v>224780.6</v>
      </c>
      <c r="E61">
        <v>9983.4</v>
      </c>
      <c r="F61" s="36">
        <f>C61/D61*E61</f>
        <v>13337.827658614666</v>
      </c>
    </row>
    <row r="62" spans="1:6" ht="12.75">
      <c r="A62" t="s">
        <v>19</v>
      </c>
      <c r="F62" s="36">
        <f>M20</f>
        <v>7011.334943760001</v>
      </c>
    </row>
    <row r="63" spans="1:6" ht="12.75">
      <c r="A63" t="s">
        <v>20</v>
      </c>
      <c r="F63" s="11">
        <f>M36</f>
        <v>186.34676796540003</v>
      </c>
    </row>
    <row r="64" spans="1:6" ht="12.75">
      <c r="A64" t="s">
        <v>73</v>
      </c>
      <c r="F64" s="11">
        <f>0*600*1.302</f>
        <v>0</v>
      </c>
    </row>
    <row r="65" spans="1:6" ht="12.75">
      <c r="A65" t="s">
        <v>21</v>
      </c>
      <c r="F65" s="11">
        <f>M52</f>
        <v>191.39999999999998</v>
      </c>
    </row>
    <row r="66" spans="1:6" ht="12.75">
      <c r="A66" t="s">
        <v>22</v>
      </c>
      <c r="F66" s="5"/>
    </row>
    <row r="67" spans="1:6" ht="12.75">
      <c r="A67" s="58" t="s">
        <v>79</v>
      </c>
      <c r="B67" s="58"/>
      <c r="C67" s="58"/>
      <c r="D67" s="58"/>
      <c r="E67" s="58"/>
      <c r="F67" s="59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0.36</v>
      </c>
      <c r="E69" t="s">
        <v>14</v>
      </c>
      <c r="F69" s="11">
        <f>B69*D69</f>
        <v>3594.024</v>
      </c>
    </row>
    <row r="70" spans="1:6" ht="12.75">
      <c r="A70" s="58" t="s">
        <v>88</v>
      </c>
      <c r="B70" s="58"/>
      <c r="C70" s="58"/>
      <c r="D70" s="61">
        <v>0</v>
      </c>
      <c r="E70" s="58"/>
      <c r="F70" s="6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24320.933370340066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0.24</v>
      </c>
      <c r="E73" t="s">
        <v>14</v>
      </c>
      <c r="F73" s="11">
        <f>B73*D73</f>
        <v>2396.0159999999996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1.09</v>
      </c>
      <c r="E76" t="s">
        <v>14</v>
      </c>
      <c r="F76" s="11">
        <f>B76*D76</f>
        <v>10881.906</v>
      </c>
    </row>
    <row r="77" spans="1:6" ht="12.75">
      <c r="A77" s="10" t="s">
        <v>66</v>
      </c>
      <c r="F77" s="34">
        <f>F73+F76</f>
        <v>13277.922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1.89</v>
      </c>
      <c r="E80" t="s">
        <v>14</v>
      </c>
      <c r="F80" s="11">
        <f>B80*D80</f>
        <v>18868.625999999997</v>
      </c>
    </row>
    <row r="81" spans="1:9" ht="12.75">
      <c r="A81" s="4" t="s">
        <v>67</v>
      </c>
      <c r="B81" s="1"/>
      <c r="F81" s="34">
        <f>SUM(F80)</f>
        <v>18868.625999999997</v>
      </c>
      <c r="I81" s="7"/>
    </row>
    <row r="82" spans="1:6" ht="12.75">
      <c r="A82" s="62" t="s">
        <v>82</v>
      </c>
      <c r="B82" s="58"/>
      <c r="C82" s="58"/>
      <c r="D82" s="59">
        <v>0</v>
      </c>
      <c r="E82" s="58"/>
      <c r="F82" s="63">
        <f>D82*E33</f>
        <v>0</v>
      </c>
    </row>
    <row r="83" spans="1:6" ht="12.75">
      <c r="A83" s="1" t="s">
        <v>26</v>
      </c>
      <c r="B83" s="1"/>
      <c r="F83" s="34">
        <f>F51+F55+F59+F71+F77+F81+F82</f>
        <v>108487.84937034006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6292.295263479723</v>
      </c>
    </row>
    <row r="85" spans="1:6" ht="12.75">
      <c r="A85" s="1"/>
      <c r="B85" s="38" t="s">
        <v>133</v>
      </c>
      <c r="C85" s="38"/>
      <c r="D85" s="1"/>
      <c r="E85" s="56"/>
      <c r="F85" s="57">
        <v>30751</v>
      </c>
    </row>
    <row r="86" spans="1:6" ht="12.75">
      <c r="A86" s="1"/>
      <c r="B86" s="38" t="s">
        <v>134</v>
      </c>
      <c r="C86" s="38"/>
      <c r="D86" s="1"/>
      <c r="E86" s="56"/>
      <c r="F86" s="57">
        <v>1634.64</v>
      </c>
    </row>
    <row r="87" spans="1:6" ht="12.75">
      <c r="A87" s="1"/>
      <c r="B87" s="38" t="s">
        <v>135</v>
      </c>
      <c r="C87" s="38"/>
      <c r="D87" s="1"/>
      <c r="E87" s="56"/>
      <c r="F87" s="57">
        <f>8855.26+1685.24</f>
        <v>10540.5</v>
      </c>
    </row>
    <row r="88" spans="1:6" ht="15">
      <c r="A88" s="12" t="s">
        <v>28</v>
      </c>
      <c r="B88" s="12"/>
      <c r="C88" s="12"/>
      <c r="D88" s="12"/>
      <c r="E88" s="12"/>
      <c r="F88" s="37">
        <f>F83+F84+F85+F86+F87</f>
        <v>157706.2846338198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44197</v>
      </c>
      <c r="C90" s="43">
        <v>1189841</v>
      </c>
      <c r="D90" s="47">
        <f>F44</f>
        <v>179413.6</v>
      </c>
      <c r="E90" s="47">
        <f>F88</f>
        <v>157706.2846338198</v>
      </c>
      <c r="F90" s="45">
        <f>C90+D90-E90</f>
        <v>1211548.3153661804</v>
      </c>
    </row>
    <row r="92" spans="1:6" ht="13.5" thickBot="1">
      <c r="A92" t="s">
        <v>116</v>
      </c>
      <c r="C92" s="53">
        <v>44197</v>
      </c>
      <c r="D92" s="8" t="s">
        <v>117</v>
      </c>
      <c r="E92" s="53">
        <v>44227</v>
      </c>
      <c r="F92" t="s">
        <v>118</v>
      </c>
    </row>
    <row r="93" spans="1:7" ht="13.5" thickBot="1">
      <c r="A93" t="s">
        <v>119</v>
      </c>
      <c r="F93" s="52">
        <f>E90</f>
        <v>157706.2846338198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2017-08-21T12:39:10Z</cp:lastPrinted>
  <dcterms:created xsi:type="dcterms:W3CDTF">2008-08-18T07:30:19Z</dcterms:created>
  <dcterms:modified xsi:type="dcterms:W3CDTF">2021-04-21T11:39:10Z</dcterms:modified>
  <cp:category/>
  <cp:version/>
  <cp:contentType/>
  <cp:contentStatus/>
</cp:coreProperties>
</file>