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<sst xmlns="http://schemas.openxmlformats.org/spreadsheetml/2006/main" count="170" uniqueCount="147">
  <si>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</si>
  <si>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</si>
  <si>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</si>
  <si>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</si>
  <si>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</si>
  <si>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</si>
  <si>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</si>
  <si>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</si>
  <si>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</si>
  <si>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</si>
  <si>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</si>
  <si>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</si>
  <si>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</si>
  <si>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</si>
  <si>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</si>
  <si>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</si>
  <si>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</si>
  <si>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</si>
  <si>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</si>
  <si>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</si>
  <si>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</si>
  <si>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</si>
  <si>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</si>
  <si>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</si>
  <si>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</si>
  <si>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</si>
  <si>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</si>
  <si>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</si>
  <si>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</si>
  <si>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</si>
  <si>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</si>
  <si>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</si>
  <si>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</si>
  <si>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</si>
  <si>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</si>
  <si>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</si>
  <si>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</si>
  <si>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</si>
  <si>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</si>
  <si>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</si>
  <si>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</si>
  <si>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</si>
  <si>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</si>
  <si>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</si>
  <si>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</si>
  <si>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</si>
  <si>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</si>
  <si>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</si>
  <si>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</si>
  <si>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</si>
  <si>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</si>
  <si>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</si>
  <si>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</si>
  <si>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</si>
  <si>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</si>
  <si>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</si>
  <si>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</si>
  <si>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</si>
  <si>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</si>
  <si>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</si>
  <si>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</si>
  <si>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</si>
  <si>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</si>
  <si>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</si>
  <si>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</si>
  <si>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</si>
  <si>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</si>
  <si>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</si>
  <si>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</si>
  <si>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</si>
  <si>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</si>
  <si>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</si>
  <si>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</si>
  <si>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</si>
  <si>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</si>
  <si>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</si>
  <si>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</si>
  <si>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</si>
  <si>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</si>
  <si>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</si>
  <si>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</si>
  <si>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</si>
  <si>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</si>
  <si>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</si>
  <si>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</si>
  <si>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</si>
  <si>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</si>
  <si>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</si>
  <si>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</si>
  <si>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</si>
  <si>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</si>
  <si>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</si>
  <si>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</si>
  <si>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</si>
  <si>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</si>
  <si>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</si>
  <si>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</si>
  <si>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</si>
  <si>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</si>
  <si>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</si>
  <si>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</si>
  <si>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</si>
  <si>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</si>
  <si>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</si>
  <si>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</si>
  <si>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</si>
  <si>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</si>
  <si>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</si>
  <si>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</si>
  <si>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</si>
  <si>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</si>
  <si>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</si>
  <si>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</si>
  <si>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</si>
  <si>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</si>
  <si>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</si>
  <si>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</si>
  <si>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</si>
  <si>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</si>
  <si>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</si>
  <si>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</si>
  <si>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</si>
  <si>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</si>
  <si>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</si>
  <si>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</si>
  <si>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</si>
  <si>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</si>
  <si>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</si>
  <si>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</si>
  <si>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</si>
  <si>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</si>
  <si>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2021г.</t>
  </si>
  <si>
    <t>июля</t>
  </si>
  <si>
    <t>за   июль  2021 г.</t>
  </si>
  <si>
    <t>ост.на 01.08</t>
  </si>
  <si>
    <t>смена труб д 20 м/пл (2мп) т.п.</t>
  </si>
  <si>
    <t>1шт</t>
  </si>
  <si>
    <t>смена вентиля д 15 (1шт) т.п.</t>
  </si>
  <si>
    <t>труба д 20 м/пл</t>
  </si>
  <si>
    <t>2мп</t>
  </si>
  <si>
    <t>цанга</t>
  </si>
  <si>
    <t>2шт</t>
  </si>
  <si>
    <t>вентиль д 15</t>
  </si>
  <si>
    <t>смена ламп (11шт)</t>
  </si>
  <si>
    <t>лампа</t>
  </si>
  <si>
    <t>смена ламп (12шт)</t>
  </si>
  <si>
    <t>23шт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</si>
</sst>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6" sqref="M46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7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2.55</v>
      </c>
      <c r="M6" s="46">
        <f>L6*160.174*1.302</f>
        <v>531.7936974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3128.19822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19.400000000000002</v>
      </c>
      <c r="M20" s="33">
        <f>SUM(M6:M19)</f>
        <v>4045.8030312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f>2*1.55</f>
        <v>3.1</v>
      </c>
      <c r="M24" s="32">
        <f>L24*160.174*1.302*1.15</f>
        <v>743.4684436200001</v>
      </c>
    </row>
    <row r="25" spans="1:13" ht="12.75">
      <c r="A25" t="s">
        <v>106</v>
      </c>
      <c r="J25" s="20">
        <v>2</v>
      </c>
      <c r="K25" s="20" t="s">
        <v>137</v>
      </c>
      <c r="L25" s="46">
        <v>0.81</v>
      </c>
      <c r="M25" s="32">
        <f aca="true" t="shared" si="1" ref="M25:M37">L25*160.174*1.302*1.15</f>
        <v>194.261109462</v>
      </c>
    </row>
    <row r="26" spans="1:13" ht="13.5" customHeight="1">
      <c r="A26" t="s">
        <v>107</v>
      </c>
      <c r="J26" s="20">
        <v>3</v>
      </c>
      <c r="K26" s="20" t="s">
        <v>143</v>
      </c>
      <c r="L26" s="46">
        <f>0.11*7.1</f>
        <v>0.7809999999999999</v>
      </c>
      <c r="M26" s="32">
        <f t="shared" si="1"/>
        <v>187.30608208619998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145</v>
      </c>
      <c r="L27" s="46">
        <f>0.12*7.1</f>
        <v>0.852</v>
      </c>
      <c r="M27" s="32">
        <f t="shared" si="1"/>
        <v>204.33390773039997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5.543</v>
      </c>
      <c r="M38" s="33">
        <f>SUM(M24:M37)</f>
        <v>1329.3695428986</v>
      </c>
    </row>
    <row r="39" spans="1:11" ht="12.75">
      <c r="A39" s="2" t="s">
        <v>6</v>
      </c>
      <c r="F39" s="11">
        <v>72388.99</v>
      </c>
      <c r="K39" s="1" t="s">
        <v>61</v>
      </c>
    </row>
    <row r="40" spans="1:13" ht="12.75">
      <c r="A40" t="s">
        <v>7</v>
      </c>
      <c r="F40" s="5">
        <v>34266.85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0.4733710195431653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130</v>
      </c>
      <c r="F42" s="5">
        <f>250+250+400+400+105</f>
        <v>1405</v>
      </c>
      <c r="J42" s="20">
        <v>1</v>
      </c>
      <c r="K42" s="20" t="s">
        <v>138</v>
      </c>
      <c r="L42" s="25" t="s">
        <v>139</v>
      </c>
      <c r="M42" s="46">
        <f>2*121</f>
        <v>242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35671.85</v>
      </c>
      <c r="J43" s="20">
        <v>2</v>
      </c>
      <c r="K43" s="20" t="s">
        <v>140</v>
      </c>
      <c r="L43" s="46" t="s">
        <v>141</v>
      </c>
      <c r="M43" s="25">
        <f>2*208.34</f>
        <v>416.68</v>
      </c>
    </row>
    <row r="44" spans="10:13" ht="12.75">
      <c r="J44" s="20">
        <v>3</v>
      </c>
      <c r="K44" s="20" t="s">
        <v>142</v>
      </c>
      <c r="L44" s="46" t="s">
        <v>136</v>
      </c>
      <c r="M44" s="25">
        <v>291.7</v>
      </c>
    </row>
    <row r="45" spans="2:13" ht="12.75">
      <c r="B45" s="1" t="s">
        <v>10</v>
      </c>
      <c r="C45" s="1"/>
      <c r="J45" s="20">
        <v>4</v>
      </c>
      <c r="K45" s="20" t="s">
        <v>144</v>
      </c>
      <c r="L45" s="25" t="s">
        <v>146</v>
      </c>
      <c r="M45" s="25">
        <f>23*20</f>
        <v>460</v>
      </c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7156.08*1.302</f>
        <v>9317.21616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2182*1.302</f>
        <v>2840.964</v>
      </c>
      <c r="J49" s="20">
        <v>8</v>
      </c>
      <c r="K49" s="20"/>
      <c r="L49" s="25"/>
      <c r="M49" s="25"/>
    </row>
    <row r="50" spans="1:13" ht="12.75">
      <c r="A50" s="55" t="s">
        <v>82</v>
      </c>
      <c r="B50" s="56"/>
      <c r="C50" s="56"/>
      <c r="D50" s="56"/>
      <c r="E50" s="57">
        <v>0</v>
      </c>
      <c r="F50" s="58">
        <f>E50*E32</f>
        <v>0</v>
      </c>
      <c r="J50" s="20">
        <v>9</v>
      </c>
      <c r="K50" s="52"/>
      <c r="L50" s="25"/>
      <c r="M50" s="25"/>
    </row>
    <row r="51" spans="1:13" ht="12.75">
      <c r="A51" s="4" t="s">
        <v>33</v>
      </c>
      <c r="F51" s="31">
        <f>F48+F49+F50</f>
        <v>12158.18016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0"/>
      <c r="K53" s="20"/>
      <c r="L53" s="30" t="s">
        <v>64</v>
      </c>
      <c r="M53" s="33">
        <f>SUM(M42:M52)</f>
        <v>1410.38</v>
      </c>
    </row>
    <row r="54" spans="1:6" ht="12.75">
      <c r="A54" t="s">
        <v>78</v>
      </c>
      <c r="B54">
        <v>0</v>
      </c>
      <c r="C54" t="s">
        <v>13</v>
      </c>
      <c r="D54" s="5">
        <v>0.4</v>
      </c>
      <c r="E54" t="s">
        <v>14</v>
      </c>
      <c r="F54" s="5"/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7">
        <v>294676</v>
      </c>
      <c r="D57">
        <v>224780.6</v>
      </c>
      <c r="E57">
        <v>2844.9</v>
      </c>
      <c r="F57" s="34">
        <f>C57/D57*E57</f>
        <v>3729.5200404305356</v>
      </c>
    </row>
    <row r="58" spans="1:6" ht="12.75">
      <c r="A58" t="s">
        <v>20</v>
      </c>
      <c r="F58" s="34">
        <f>M20</f>
        <v>4045.8030312</v>
      </c>
    </row>
    <row r="59" spans="1:6" ht="12.75">
      <c r="A59" t="s">
        <v>21</v>
      </c>
      <c r="F59" s="11">
        <f>0*600*1.302</f>
        <v>0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M53</f>
        <v>1410.38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2844.9</v>
      </c>
      <c r="C64" t="s">
        <v>13</v>
      </c>
      <c r="D64" s="11">
        <v>0.34</v>
      </c>
      <c r="E64" t="s">
        <v>14</v>
      </c>
      <c r="F64" s="11">
        <f>B64*D64</f>
        <v>967.2660000000001</v>
      </c>
    </row>
    <row r="65" spans="1:6" ht="12.75">
      <c r="A65" s="56" t="s">
        <v>83</v>
      </c>
      <c r="B65" s="56"/>
      <c r="C65" s="56"/>
      <c r="D65" s="58"/>
      <c r="E65" s="56"/>
      <c r="F65" s="58">
        <f>D65*E32</f>
        <v>0</v>
      </c>
    </row>
    <row r="66" spans="1:6" ht="12.75">
      <c r="A66" s="4" t="s">
        <v>25</v>
      </c>
      <c r="B66" s="10"/>
      <c r="C66" s="10"/>
      <c r="D66">
        <v>0</v>
      </c>
      <c r="F66" s="31">
        <f>SUM(F57:F65)</f>
        <v>10152.969071630534</v>
      </c>
    </row>
    <row r="67" spans="1:6" ht="12.75">
      <c r="A67" s="4" t="s">
        <v>26</v>
      </c>
      <c r="F67" s="5"/>
    </row>
    <row r="68" spans="1:6" ht="12.75">
      <c r="A68" t="s">
        <v>27</v>
      </c>
      <c r="B68">
        <v>2844.9</v>
      </c>
      <c r="C68" t="s">
        <v>65</v>
      </c>
      <c r="D68" s="5">
        <v>0.24</v>
      </c>
      <c r="E68" t="s">
        <v>14</v>
      </c>
      <c r="F68" s="11">
        <f>B68*D68</f>
        <v>682.776</v>
      </c>
    </row>
    <row r="69" spans="1:6" ht="12.75">
      <c r="A69" t="s">
        <v>28</v>
      </c>
      <c r="F69" s="5"/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0.81</v>
      </c>
      <c r="E71" t="s">
        <v>14</v>
      </c>
      <c r="F71" s="11">
        <f>B71*D71</f>
        <v>2304.369</v>
      </c>
    </row>
    <row r="72" spans="1:6" ht="12.75">
      <c r="A72" s="4" t="s">
        <v>29</v>
      </c>
      <c r="F72" s="31">
        <f>F68+F71</f>
        <v>2987.145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2.35</v>
      </c>
      <c r="E75" t="s">
        <v>14</v>
      </c>
      <c r="F75" s="11">
        <f>B75*D75</f>
        <v>6685.515</v>
      </c>
    </row>
    <row r="76" spans="1:6" ht="12.75">
      <c r="A76" s="4" t="s">
        <v>31</v>
      </c>
      <c r="F76" s="31">
        <f>SUM(F75)</f>
        <v>6685.515</v>
      </c>
    </row>
    <row r="77" spans="1:6" ht="12.75">
      <c r="A77" s="59" t="s">
        <v>77</v>
      </c>
      <c r="B77" s="56"/>
      <c r="C77" s="56"/>
      <c r="D77" s="57">
        <v>0</v>
      </c>
      <c r="E77" s="56"/>
      <c r="F77" s="60">
        <f>D77*E32</f>
        <v>0</v>
      </c>
    </row>
    <row r="78" spans="1:6" ht="12.75">
      <c r="A78" s="1" t="s">
        <v>32</v>
      </c>
      <c r="B78" s="1"/>
      <c r="F78" s="31">
        <f>F51+F55+F66+F72+F76+F77</f>
        <v>31983.809231630534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959.514276948916</v>
      </c>
    </row>
    <row r="80" spans="1:6" ht="12.75">
      <c r="A80" s="1"/>
      <c r="B80" s="35" t="s">
        <v>127</v>
      </c>
      <c r="C80" s="35"/>
      <c r="D80" s="1"/>
      <c r="E80" s="53"/>
      <c r="F80" s="54">
        <v>2032.76</v>
      </c>
    </row>
    <row r="81" spans="1:6" ht="12.75">
      <c r="A81" s="1"/>
      <c r="B81" s="35" t="s">
        <v>128</v>
      </c>
      <c r="C81" s="35"/>
      <c r="D81" s="1"/>
      <c r="E81" s="53"/>
      <c r="F81" s="54">
        <v>381.68</v>
      </c>
    </row>
    <row r="82" spans="1:6" ht="12.75">
      <c r="A82" s="1"/>
      <c r="B82" s="35" t="s">
        <v>129</v>
      </c>
      <c r="C82" s="35"/>
      <c r="D82" s="1"/>
      <c r="E82" s="53"/>
      <c r="F82" s="54">
        <v>2149.01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37506.773508579456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44378</v>
      </c>
      <c r="C85" s="39">
        <v>-769658</v>
      </c>
      <c r="D85" s="42">
        <f>F43</f>
        <v>35671.85</v>
      </c>
      <c r="E85" s="42">
        <f>F83</f>
        <v>37506.773508579456</v>
      </c>
      <c r="F85" s="43">
        <f>C85+D85-E85</f>
        <v>-771492.9235085795</v>
      </c>
    </row>
    <row r="87" spans="1:6" ht="13.5" thickBot="1">
      <c r="A87" t="s">
        <v>111</v>
      </c>
      <c r="C87" s="49">
        <v>44378</v>
      </c>
      <c r="D87" s="8" t="s">
        <v>112</v>
      </c>
      <c r="E87" s="49">
        <v>44408</v>
      </c>
      <c r="F87" t="s">
        <v>113</v>
      </c>
    </row>
    <row r="88" spans="1:7" ht="13.5" thickBot="1">
      <c r="A88" t="s">
        <v>114</v>
      </c>
      <c r="F88" s="50">
        <f>E85</f>
        <v>37506.773508579456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2020-09-12T14:11:11Z</cp:lastPrinted>
  <dcterms:created xsi:type="dcterms:W3CDTF">2008-08-18T07:30:19Z</dcterms:created>
  <dcterms:modified xsi:type="dcterms:W3CDTF">2021-11-25T13:05:09Z</dcterms:modified>
  <cp:category/>
  <cp:version/>
  <cp:contentType/>
  <cp:contentStatus/>
</cp:coreProperties>
</file>