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<sst xmlns="http://schemas.openxmlformats.org/spreadsheetml/2006/main" count="173" uniqueCount="149">
  <si>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</si>
  <si>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</si>
  <si>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</si>
  <si>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</si>
  <si>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</si>
  <si>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</si>
  <si>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</si>
  <si>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</si>
  <si>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</si>
  <si>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</si>
  <si>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</si>
  <si>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</si>
  <si>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</si>
  <si>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</si>
  <si>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</si>
  <si>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</si>
  <si>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</si>
  <si>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</si>
  <si>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</si>
  <si>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</si>
  <si>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</si>
  <si>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</si>
  <si>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</si>
  <si>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</si>
  <si>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</si>
  <si>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</si>
  <si>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</si>
  <si>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</si>
  <si>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</si>
  <si>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</si>
  <si>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</si>
  <si>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</si>
  <si>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</si>
  <si>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</si>
  <si>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</si>
  <si>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</si>
  <si>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</si>
  <si>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</si>
  <si>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</si>
  <si>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</si>
  <si>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</si>
  <si>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</si>
  <si>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</si>
  <si>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</si>
  <si>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</si>
  <si>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</si>
  <si>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</si>
  <si>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</si>
  <si>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</si>
  <si>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</si>
  <si>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</si>
  <si>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</si>
  <si>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</si>
  <si>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</si>
  <si>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</si>
  <si>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</si>
  <si>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</si>
  <si>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</si>
  <si>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</si>
  <si>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</si>
  <si>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</si>
  <si>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</si>
  <si>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</si>
  <si>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</si>
  <si>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</si>
  <si>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</si>
  <si>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</si>
  <si>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</si>
  <si>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</si>
  <si>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</si>
  <si>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</si>
  <si>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</si>
  <si>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</si>
  <si>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</si>
  <si>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</si>
  <si>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</si>
  <si>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</si>
  <si>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</si>
  <si>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</si>
  <si>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</si>
  <si>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</si>
  <si>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</si>
  <si>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</si>
  <si>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</si>
  <si>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</si>
  <si>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</si>
  <si>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</si>
  <si>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</si>
  <si>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</si>
  <si>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</si>
  <si>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</si>
  <si>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</si>
  <si>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</si>
  <si>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</si>
  <si>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</si>
  <si>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</si>
  <si>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</si>
  <si>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</si>
  <si>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</si>
  <si>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</si>
  <si>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</si>
  <si>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</si>
  <si>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</si>
  <si>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</si>
  <si>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</si>
  <si>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</si>
  <si>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</si>
  <si>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</si>
  <si>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</si>
  <si>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</si>
  <si>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</si>
  <si>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</si>
  <si>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</si>
  <si>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</si>
  <si>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</si>
  <si>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</si>
  <si>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</si>
  <si>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</si>
  <si>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</si>
  <si>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</si>
  <si>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</si>
  <si>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</si>
  <si>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</si>
  <si>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</si>
  <si>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</si>
  <si>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</si>
  <si>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</si>
  <si>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</si>
  <si>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</si>
  <si>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</si>
  <si>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</si>
  <si>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</si>
  <si>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</si>
  <si>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</si>
  <si>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</si>
  <si>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</si>
  <si>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</si>
  <si>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2021г.</t>
  </si>
  <si>
    <t>мая</t>
  </si>
  <si>
    <t>за   май  2021 г.</t>
  </si>
  <si>
    <t>ост.на 01.06</t>
  </si>
  <si>
    <t>смена вентиля д 20 (1шт) п-д1 подвал</t>
  </si>
  <si>
    <t xml:space="preserve">вентиль д 20 </t>
  </si>
  <si>
    <t>1шт</t>
  </si>
  <si>
    <t>переход</t>
  </si>
  <si>
    <t>бочонок</t>
  </si>
  <si>
    <t>смена замка (2шт) п-д2,4</t>
  </si>
  <si>
    <t>замок</t>
  </si>
  <si>
    <t>2шт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</si>
</sst>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7">
      <selection activeCell="M44" sqref="M4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5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0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0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9.37</v>
      </c>
      <c r="M20" s="33">
        <f>SUM(M6:M19)</f>
        <v>1954.0811547600001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/>
      <c r="M24" s="32">
        <f aca="true" t="shared" si="1" ref="M24:M35">L24*160.174*1.302*1.15</f>
        <v>0</v>
      </c>
    </row>
    <row r="25" spans="1:13" ht="12.75">
      <c r="A25" t="s">
        <v>110</v>
      </c>
      <c r="J25" s="23">
        <v>2</v>
      </c>
      <c r="K25" s="35" t="s">
        <v>146</v>
      </c>
      <c r="L25" s="50">
        <f>2*1.07</f>
        <v>2.14</v>
      </c>
      <c r="M25" s="32">
        <f t="shared" si="1"/>
        <v>513.2330546280001</v>
      </c>
    </row>
    <row r="26" spans="1:13" ht="12.75">
      <c r="A26" t="s">
        <v>111</v>
      </c>
      <c r="J26" s="23">
        <v>3</v>
      </c>
      <c r="K26" s="35"/>
      <c r="L26" s="55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2.14</v>
      </c>
      <c r="M36" s="33">
        <f>SUM(M24:M35)</f>
        <v>513.2330546280001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215004.73</v>
      </c>
      <c r="J40" s="23">
        <v>1</v>
      </c>
      <c r="K40" s="35" t="s">
        <v>142</v>
      </c>
      <c r="L40" s="23" t="s">
        <v>143</v>
      </c>
      <c r="M40" s="23">
        <v>459</v>
      </c>
    </row>
    <row r="41" spans="1:13" ht="12.75">
      <c r="A41" t="s">
        <v>7</v>
      </c>
      <c r="F41" s="5">
        <v>198179.06</v>
      </c>
      <c r="J41" s="25">
        <v>2</v>
      </c>
      <c r="K41" s="35" t="s">
        <v>144</v>
      </c>
      <c r="L41" s="23" t="s">
        <v>143</v>
      </c>
      <c r="M41" s="23">
        <v>5</v>
      </c>
    </row>
    <row r="42" spans="2:13" ht="12.75">
      <c r="B42" t="s">
        <v>8</v>
      </c>
      <c r="F42" s="9">
        <f>F41/F40</f>
        <v>0.9217427914260304</v>
      </c>
      <c r="J42" s="25">
        <v>3</v>
      </c>
      <c r="K42" s="35" t="s">
        <v>145</v>
      </c>
      <c r="L42" s="23" t="s">
        <v>143</v>
      </c>
      <c r="M42" s="23">
        <v>18.5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147</v>
      </c>
      <c r="L43" s="23" t="s">
        <v>148</v>
      </c>
      <c r="M43" s="23">
        <f>2*304.72</f>
        <v>609.44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200279.06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9204*1.302</f>
        <v>11983.608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2383*1.302</f>
        <v>3102.666</v>
      </c>
      <c r="J49" s="25">
        <v>10</v>
      </c>
      <c r="K49" s="39"/>
      <c r="L49" s="23"/>
      <c r="M49" s="23"/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15086.274000000001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0"/>
      <c r="K52" s="20"/>
      <c r="L52" s="31" t="s">
        <v>58</v>
      </c>
      <c r="M52" s="33">
        <f>SUM(M40:M51)</f>
        <v>1091.94</v>
      </c>
    </row>
    <row r="53" spans="1:10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46"/>
    </row>
    <row r="54" spans="1:10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46"/>
    </row>
    <row r="55" spans="1:10" ht="12.75">
      <c r="A55" s="10" t="s">
        <v>17</v>
      </c>
      <c r="B55" s="10"/>
      <c r="C55" s="10"/>
      <c r="F55" s="34">
        <f>SUM(F53:F54)</f>
        <v>0</v>
      </c>
      <c r="J55" s="46"/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58" t="s">
        <v>136</v>
      </c>
      <c r="B58" s="64"/>
      <c r="C58" s="58"/>
      <c r="D58" s="59"/>
      <c r="E58" s="58"/>
      <c r="F58" s="59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6" ht="12.75">
      <c r="A60" s="4" t="s">
        <v>61</v>
      </c>
      <c r="B60" s="4"/>
      <c r="F60" s="5"/>
    </row>
    <row r="61" spans="1:6" ht="12.75">
      <c r="A61" t="s">
        <v>18</v>
      </c>
      <c r="C61" s="51">
        <v>304061</v>
      </c>
      <c r="D61">
        <v>224780.6</v>
      </c>
      <c r="E61">
        <v>9983.4</v>
      </c>
      <c r="F61" s="36">
        <f>C61/D61*E61</f>
        <v>13504.557721618323</v>
      </c>
    </row>
    <row r="62" spans="1:6" ht="12.75">
      <c r="A62" t="s">
        <v>19</v>
      </c>
      <c r="F62" s="36">
        <f>M20</f>
        <v>1954.0811547600001</v>
      </c>
    </row>
    <row r="63" spans="1:6" ht="12.75">
      <c r="A63" t="s">
        <v>20</v>
      </c>
      <c r="F63" s="11">
        <f>M36</f>
        <v>513.2330546280001</v>
      </c>
    </row>
    <row r="64" spans="1:6" ht="12.75">
      <c r="A64" t="s">
        <v>73</v>
      </c>
      <c r="F64" s="11">
        <f>0*600*1.302</f>
        <v>0</v>
      </c>
    </row>
    <row r="65" spans="1:6" ht="12.75">
      <c r="A65" t="s">
        <v>21</v>
      </c>
      <c r="F65" s="11">
        <f>M52</f>
        <v>1091.94</v>
      </c>
    </row>
    <row r="66" spans="1:6" ht="12.75">
      <c r="A66" t="s">
        <v>22</v>
      </c>
      <c r="F66" s="5"/>
    </row>
    <row r="67" spans="1:6" ht="12.75">
      <c r="A67" s="58" t="s">
        <v>79</v>
      </c>
      <c r="B67" s="58"/>
      <c r="C67" s="58"/>
      <c r="D67" s="58"/>
      <c r="E67" s="58"/>
      <c r="F67" s="59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0.24</v>
      </c>
      <c r="E69" t="s">
        <v>14</v>
      </c>
      <c r="F69" s="11">
        <f>B69*D69</f>
        <v>2396.0159999999996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19459.827931006323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0.91</v>
      </c>
      <c r="E76" t="s">
        <v>14</v>
      </c>
      <c r="F76" s="11">
        <f>B76*D76</f>
        <v>9084.894</v>
      </c>
    </row>
    <row r="77" spans="1:6" ht="12.75">
      <c r="A77" s="10" t="s">
        <v>66</v>
      </c>
      <c r="F77" s="34">
        <f>F73+F76</f>
        <v>11480.91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2.23</v>
      </c>
      <c r="E80" t="s">
        <v>14</v>
      </c>
      <c r="F80" s="11">
        <f>B80*D80</f>
        <v>22262.982</v>
      </c>
    </row>
    <row r="81" spans="1:9" ht="12.75">
      <c r="A81" s="4" t="s">
        <v>67</v>
      </c>
      <c r="B81" s="1"/>
      <c r="F81" s="34">
        <f>SUM(F80)</f>
        <v>22262.982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93509.99393100633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5423.579647998367</v>
      </c>
    </row>
    <row r="85" spans="1:6" ht="12.75">
      <c r="A85" s="1"/>
      <c r="B85" s="38" t="s">
        <v>133</v>
      </c>
      <c r="C85" s="38"/>
      <c r="D85" s="1"/>
      <c r="E85" s="56"/>
      <c r="F85" s="57">
        <v>32288.55</v>
      </c>
    </row>
    <row r="86" spans="1:6" ht="12.75">
      <c r="A86" s="1"/>
      <c r="B86" s="38" t="s">
        <v>134</v>
      </c>
      <c r="C86" s="38"/>
      <c r="D86" s="1"/>
      <c r="E86" s="56"/>
      <c r="F86" s="57">
        <v>1679.21</v>
      </c>
    </row>
    <row r="87" spans="1:6" ht="12.75">
      <c r="A87" s="1"/>
      <c r="B87" s="38" t="s">
        <v>135</v>
      </c>
      <c r="C87" s="38"/>
      <c r="D87" s="1"/>
      <c r="E87" s="56"/>
      <c r="F87" s="57">
        <v>8855.26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141756.5935790047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44317</v>
      </c>
      <c r="C90" s="43">
        <v>1381185</v>
      </c>
      <c r="D90" s="47">
        <f>F44</f>
        <v>200279.06</v>
      </c>
      <c r="E90" s="47">
        <f>F88</f>
        <v>141756.5935790047</v>
      </c>
      <c r="F90" s="45">
        <f>C90+D90-E90</f>
        <v>1439707.4664209953</v>
      </c>
    </row>
    <row r="92" spans="1:6" ht="13.5" thickBot="1">
      <c r="A92" t="s">
        <v>116</v>
      </c>
      <c r="C92" s="53">
        <v>44317</v>
      </c>
      <c r="D92" s="8" t="s">
        <v>117</v>
      </c>
      <c r="E92" s="53">
        <v>44347</v>
      </c>
      <c r="F92" t="s">
        <v>118</v>
      </c>
    </row>
    <row r="93" spans="1:7" ht="13.5" thickBot="1">
      <c r="A93" t="s">
        <v>119</v>
      </c>
      <c r="F93" s="52">
        <f>E90</f>
        <v>141756.5935790047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2021-09-28T11:40:49Z</dcterms:modified>
  <cp:category/>
  <cp:version/>
  <cp:contentType/>
  <cp:contentStatus/>
</cp:coreProperties>
</file>