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<sst xmlns="http://schemas.openxmlformats.org/spreadsheetml/2006/main" count="179" uniqueCount="152">
  <si>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</si>
  <si>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</si>
  <si>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</si>
  <si>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</si>
  <si>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</si>
  <si>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</si>
  <si>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</si>
  <si>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</si>
  <si>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</si>
  <si>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</si>
  <si>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</si>
  <si>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</si>
  <si>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</si>
  <si>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</si>
  <si>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</si>
  <si>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</si>
  <si>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</si>
  <si>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</si>
  <si>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</si>
  <si>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</si>
  <si>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</si>
  <si>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</si>
  <si>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</si>
  <si>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</si>
  <si>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</si>
  <si>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</si>
  <si>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</si>
  <si>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</si>
  <si>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</si>
  <si>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</si>
  <si>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</si>
  <si>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</si>
  <si>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</si>
  <si>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</si>
  <si>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</si>
  <si>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</si>
  <si>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</si>
  <si>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</si>
  <si>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</si>
  <si>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</si>
  <si>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</si>
  <si>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</si>
  <si>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</si>
  <si>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</si>
  <si>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</si>
  <si>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</si>
  <si>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</si>
  <si>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</si>
  <si>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</si>
  <si>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</si>
  <si>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</si>
  <si>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</si>
  <si>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</si>
  <si>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</si>
  <si>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</si>
  <si>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</si>
  <si>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</si>
  <si>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</si>
  <si>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</si>
  <si>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</si>
  <si>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</si>
  <si>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</si>
  <si>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</si>
  <si>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</si>
  <si>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</si>
  <si>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</si>
  <si>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</si>
  <si>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</si>
  <si>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</si>
  <si>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</si>
  <si>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</si>
  <si>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</si>
  <si>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</si>
  <si>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</si>
  <si>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</si>
  <si>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</si>
  <si>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</si>
  <si>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</si>
  <si>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</si>
  <si>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</si>
  <si>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</si>
  <si>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</si>
  <si>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</si>
  <si>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</si>
  <si>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</si>
  <si>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</si>
  <si>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</si>
  <si>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</si>
  <si>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</si>
  <si>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</si>
  <si>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</si>
  <si>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</si>
  <si>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</si>
  <si>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</si>
  <si>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</si>
  <si>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</si>
  <si>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</si>
  <si>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</si>
  <si>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</si>
  <si>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</si>
  <si>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</si>
  <si>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</si>
  <si>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</si>
  <si>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</si>
  <si>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</si>
  <si>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</si>
  <si>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</si>
  <si>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</si>
  <si>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</si>
  <si>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</si>
  <si>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</si>
  <si>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</si>
  <si>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</si>
  <si>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</si>
  <si>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</si>
  <si>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</si>
  <si>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</si>
  <si>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</si>
  <si>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</si>
  <si>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</si>
  <si>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</si>
  <si>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</si>
  <si>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</si>
  <si>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</si>
  <si>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</si>
  <si>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</si>
  <si>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</si>
  <si>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</si>
  <si>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</si>
  <si>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</si>
  <si>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</si>
  <si>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</si>
  <si>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июля</t>
  </si>
  <si>
    <t>за   июль  2021 г.</t>
  </si>
  <si>
    <t>ост.на 01.08</t>
  </si>
  <si>
    <t>установка заглушки (2шт)</t>
  </si>
  <si>
    <t>заглушка</t>
  </si>
  <si>
    <t>2шт</t>
  </si>
  <si>
    <t>вентиль д 15</t>
  </si>
  <si>
    <t>смена вентиля д 15 (2шт)</t>
  </si>
  <si>
    <t>смена замка (1шт) подсобка</t>
  </si>
  <si>
    <t>замок</t>
  </si>
  <si>
    <t>1шт</t>
  </si>
  <si>
    <t>ремонт дымохода</t>
  </si>
  <si>
    <t>пескобетон</t>
  </si>
  <si>
    <t>50кг</t>
  </si>
  <si>
    <t>смена замка</t>
  </si>
  <si>
    <t>смена ламп (6шт) п-д 3</t>
  </si>
  <si>
    <t>6шт</t>
  </si>
  <si>
    <t>лампа</t>
  </si>
  <si>
    <t>смена ламп (13шт) п-д 2,3</t>
  </si>
  <si>
    <t>13шт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</si>
</sst>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7" sqref="M4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6.99</v>
      </c>
      <c r="M20" s="34">
        <f>SUM(M6:M19)</f>
        <v>1457.74037052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f>2*1.25</f>
        <v>2.5</v>
      </c>
      <c r="M24" s="33">
        <f aca="true" t="shared" si="1" ref="M24:M35">L24*160.174*1.302*1.15</f>
        <v>599.5713255000001</v>
      </c>
    </row>
    <row r="25" spans="1:13" ht="12.75">
      <c r="A25" t="s">
        <v>106</v>
      </c>
      <c r="J25" s="20">
        <v>2</v>
      </c>
      <c r="K25" s="20" t="s">
        <v>139</v>
      </c>
      <c r="L25" s="25">
        <v>1.62</v>
      </c>
      <c r="M25" s="33">
        <f t="shared" si="1"/>
        <v>388.522218924</v>
      </c>
    </row>
    <row r="26" spans="1:13" ht="12.75">
      <c r="A26" t="s">
        <v>107</v>
      </c>
      <c r="J26" s="20">
        <v>3</v>
      </c>
      <c r="K26" s="20" t="s">
        <v>140</v>
      </c>
      <c r="L26" s="25">
        <v>1.07</v>
      </c>
      <c r="M26" s="33">
        <f t="shared" si="1"/>
        <v>256.61652731400005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143</v>
      </c>
      <c r="L27" s="51">
        <v>3.45</v>
      </c>
      <c r="M27" s="33">
        <f t="shared" si="1"/>
        <v>827.4084291900001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25">
        <f>2*1.07</f>
        <v>2.14</v>
      </c>
      <c r="M28" s="33">
        <f t="shared" si="1"/>
        <v>513.2330546280001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147</v>
      </c>
      <c r="L29" s="51">
        <f>0.06*7.1</f>
        <v>0.426</v>
      </c>
      <c r="M29" s="33">
        <f t="shared" si="1"/>
        <v>102.16695386519999</v>
      </c>
    </row>
    <row r="30" spans="10:13" ht="12.75">
      <c r="J30" s="20">
        <v>7</v>
      </c>
      <c r="K30" s="20" t="s">
        <v>150</v>
      </c>
      <c r="L30" s="25">
        <f>0.13*7.1</f>
        <v>0.9229999999999999</v>
      </c>
      <c r="M30" s="33">
        <f t="shared" si="1"/>
        <v>221.36173337459996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12.129000000000001</v>
      </c>
      <c r="M36" s="35">
        <f>SUM(M24:M35)</f>
        <v>2908.8802427958003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56773.55</v>
      </c>
      <c r="J40" s="45">
        <v>1</v>
      </c>
      <c r="K40" s="43" t="s">
        <v>136</v>
      </c>
      <c r="L40" s="23" t="s">
        <v>137</v>
      </c>
      <c r="M40" s="59">
        <v>16</v>
      </c>
    </row>
    <row r="41" spans="1:13" ht="12.75">
      <c r="A41" t="s">
        <v>7</v>
      </c>
      <c r="F41" s="5">
        <v>51087.38</v>
      </c>
      <c r="J41" s="45">
        <v>2</v>
      </c>
      <c r="K41" s="43" t="s">
        <v>138</v>
      </c>
      <c r="L41" s="23" t="s">
        <v>137</v>
      </c>
      <c r="M41" s="23">
        <f>2*292.45</f>
        <v>584.9</v>
      </c>
    </row>
    <row r="42" spans="2:13" ht="12.75">
      <c r="B42" t="s">
        <v>8</v>
      </c>
      <c r="F42" s="9">
        <f>F41/F40</f>
        <v>0.8998447340354795</v>
      </c>
      <c r="J42" s="45">
        <v>3</v>
      </c>
      <c r="K42" s="43" t="s">
        <v>141</v>
      </c>
      <c r="L42" s="23" t="s">
        <v>142</v>
      </c>
      <c r="M42" s="59">
        <v>289.41</v>
      </c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5">
        <v>4</v>
      </c>
      <c r="K43" s="43" t="s">
        <v>144</v>
      </c>
      <c r="L43" s="23" t="s">
        <v>145</v>
      </c>
      <c r="M43" s="23">
        <f>50*3.18</f>
        <v>159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61783.5202</v>
      </c>
      <c r="J44" s="45">
        <v>5</v>
      </c>
      <c r="K44" s="43" t="s">
        <v>141</v>
      </c>
      <c r="L44" s="23" t="s">
        <v>137</v>
      </c>
      <c r="M44" s="23">
        <f>2*466.25</f>
        <v>932.5</v>
      </c>
    </row>
    <row r="45" spans="6:13" ht="12.75">
      <c r="F45" s="5"/>
      <c r="J45" s="45">
        <v>6</v>
      </c>
      <c r="K45" s="43" t="s">
        <v>149</v>
      </c>
      <c r="L45" s="23" t="s">
        <v>148</v>
      </c>
      <c r="M45" s="23">
        <f>6*11.7</f>
        <v>70.19999999999999</v>
      </c>
    </row>
    <row r="46" spans="2:13" ht="12.75">
      <c r="B46" s="1" t="s">
        <v>10</v>
      </c>
      <c r="C46" s="1"/>
      <c r="J46" s="46">
        <v>7</v>
      </c>
      <c r="K46" s="20" t="s">
        <v>149</v>
      </c>
      <c r="L46" s="25" t="s">
        <v>151</v>
      </c>
      <c r="M46" s="51">
        <f>13*20</f>
        <v>260</v>
      </c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8685*1.302</f>
        <v>11307.87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2182*1.302</f>
        <v>2840.964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14148.834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0.4</v>
      </c>
      <c r="E55" t="s">
        <v>14</v>
      </c>
      <c r="F55" s="11">
        <f>B55*D55</f>
        <v>514.6800000000001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514.6800000000001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304687</v>
      </c>
      <c r="D58">
        <v>224780.8</v>
      </c>
      <c r="E58">
        <v>3670.7</v>
      </c>
      <c r="F58" s="36">
        <f>C58/D58*E58</f>
        <v>4975.578745604606</v>
      </c>
      <c r="J58" s="46">
        <v>19</v>
      </c>
      <c r="K58" s="44"/>
      <c r="L58" s="25"/>
      <c r="M58" s="25"/>
    </row>
    <row r="59" spans="1:13" ht="12.75">
      <c r="A59" t="s">
        <v>20</v>
      </c>
      <c r="F59" s="36">
        <f>M20</f>
        <v>1457.74037052</v>
      </c>
      <c r="J59" s="46">
        <v>20</v>
      </c>
      <c r="K59" s="44"/>
      <c r="L59" s="25"/>
      <c r="M59" s="25"/>
    </row>
    <row r="60" spans="1:13" ht="12.75">
      <c r="A60" t="s">
        <v>21</v>
      </c>
      <c r="F60" s="11">
        <f>M36</f>
        <v>2908.8802427958003</v>
      </c>
      <c r="J60" s="46">
        <v>21</v>
      </c>
      <c r="K60" s="44"/>
      <c r="L60" s="25"/>
      <c r="M60" s="25"/>
    </row>
    <row r="61" spans="1:13" ht="12.75">
      <c r="A61" t="s">
        <v>70</v>
      </c>
      <c r="F61" s="5">
        <f>0*600*1.302</f>
        <v>0</v>
      </c>
      <c r="J61" s="46">
        <v>22</v>
      </c>
      <c r="K61" s="44"/>
      <c r="L61" s="25"/>
      <c r="M61" s="25"/>
    </row>
    <row r="62" spans="1:13" ht="12.75">
      <c r="A62" t="s">
        <v>22</v>
      </c>
      <c r="F62" s="5">
        <f>M70</f>
        <v>2312.0099999999998</v>
      </c>
      <c r="J62" s="46">
        <v>23</v>
      </c>
      <c r="K62" s="44"/>
      <c r="L62" s="25"/>
      <c r="M62" s="25"/>
    </row>
    <row r="63" spans="1:13" ht="12.75">
      <c r="A63" t="s">
        <v>23</v>
      </c>
      <c r="F63" s="5"/>
      <c r="J63" s="46">
        <v>24</v>
      </c>
      <c r="K63" s="44"/>
      <c r="L63" s="25"/>
      <c r="M63" s="25"/>
    </row>
    <row r="64" spans="1:13" ht="12.75">
      <c r="A64" t="s">
        <v>24</v>
      </c>
      <c r="F64" s="5"/>
      <c r="J64" s="46">
        <v>25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0.34</v>
      </c>
      <c r="E65" t="s">
        <v>14</v>
      </c>
      <c r="F65" s="11">
        <f>B65*D65</f>
        <v>1248.038</v>
      </c>
      <c r="J65" s="46">
        <v>26</v>
      </c>
      <c r="K65" s="44"/>
      <c r="L65" s="25"/>
      <c r="M65" s="25"/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27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12902.247358920407</v>
      </c>
      <c r="J68" s="46">
        <v>29</v>
      </c>
      <c r="K68" s="44"/>
      <c r="L68" s="25"/>
      <c r="M68" s="25"/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2312.0099999999998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0.81</v>
      </c>
      <c r="E73" t="s">
        <v>14</v>
      </c>
      <c r="F73" s="5">
        <f>B73*D73</f>
        <v>2973.267</v>
      </c>
    </row>
    <row r="74" spans="1:6" ht="12.75">
      <c r="A74" s="10" t="s">
        <v>29</v>
      </c>
      <c r="F74" s="8">
        <f>F70+F73</f>
        <v>3854.2349999999997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2.35</v>
      </c>
      <c r="E77" t="s">
        <v>14</v>
      </c>
      <c r="F77" s="11">
        <f>B77*D77</f>
        <v>8626.145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8626.145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40046.14135892041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2322.6761988173835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2854.96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45517.47755773779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44378</v>
      </c>
      <c r="C87" s="42">
        <v>309720</v>
      </c>
      <c r="D87" s="48">
        <f>F44</f>
        <v>61783.5202</v>
      </c>
      <c r="E87" s="48">
        <f>F85</f>
        <v>45517.47755773779</v>
      </c>
      <c r="F87" s="49">
        <f>C87+D87-E87</f>
        <v>325986.04264226224</v>
      </c>
    </row>
    <row r="89" spans="1:6" ht="13.5" thickBot="1">
      <c r="A89" t="s">
        <v>111</v>
      </c>
      <c r="C89" s="53">
        <v>44378</v>
      </c>
      <c r="D89" s="8" t="s">
        <v>112</v>
      </c>
      <c r="E89" s="53">
        <v>44408</v>
      </c>
      <c r="F89" t="s">
        <v>113</v>
      </c>
    </row>
    <row r="90" spans="1:7" ht="13.5" thickBot="1">
      <c r="A90" t="s">
        <v>114</v>
      </c>
      <c r="F90" s="54">
        <f>E87</f>
        <v>45517.47755773779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2021-12-01T10:32:54Z</dcterms:modified>
  <cp:category/>
  <cp:version/>
  <cp:contentType/>
  <cp:contentStatus/>
</cp:coreProperties>
</file>