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<sst xmlns="http://schemas.openxmlformats.org/spreadsheetml/2006/main" count="161" uniqueCount="138">
  <si>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</si>
  <si>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</si>
  <si>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</si>
  <si>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</si>
  <si>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</si>
  <si>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</si>
  <si>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</si>
  <si>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</si>
  <si>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</si>
  <si>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</si>
  <si>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</si>
  <si>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</si>
  <si>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</si>
  <si>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</si>
  <si>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</si>
  <si>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</si>
  <si>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</si>
  <si>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</si>
  <si>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</si>
  <si>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</si>
  <si>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</si>
  <si>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</si>
  <si>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</si>
  <si>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</si>
  <si>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</si>
  <si>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</si>
  <si>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</si>
  <si>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</si>
  <si>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</si>
  <si>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</si>
  <si>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</si>
  <si>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</si>
  <si>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</si>
  <si>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</si>
  <si>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</si>
  <si>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</si>
  <si>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</si>
  <si>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</si>
  <si>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</si>
  <si>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</si>
  <si>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</si>
  <si>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</si>
  <si>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</si>
  <si>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</si>
  <si>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</si>
  <si>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</si>
  <si>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</si>
  <si>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</si>
  <si>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</si>
  <si>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</si>
  <si>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</si>
  <si>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</si>
  <si>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</si>
  <si>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</si>
  <si>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</si>
  <si>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</si>
  <si>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</si>
  <si>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</si>
  <si>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</si>
  <si>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</si>
  <si>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</si>
  <si>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</si>
  <si>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</si>
  <si>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</si>
  <si>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</si>
  <si>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</si>
  <si>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</si>
  <si>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</si>
  <si>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</si>
  <si>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</si>
  <si>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</si>
  <si>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</si>
  <si>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</si>
  <si>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</si>
  <si>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</si>
  <si>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</si>
  <si>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</si>
  <si>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</si>
  <si>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</si>
  <si>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</si>
  <si>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</si>
  <si>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</si>
  <si>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</si>
  <si>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</si>
  <si>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</si>
  <si>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</si>
  <si>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</si>
  <si>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</si>
  <si>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</si>
  <si>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</si>
  <si>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</si>
  <si>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</si>
  <si>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</si>
  <si>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</si>
  <si>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</si>
  <si>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</si>
  <si>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</si>
  <si>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</si>
  <si>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</si>
  <si>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</si>
  <si>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</si>
  <si>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</si>
  <si>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</si>
  <si>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</si>
  <si>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</si>
  <si>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</si>
  <si>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</si>
  <si>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</si>
  <si>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</si>
  <si>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</si>
  <si>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</si>
  <si>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</si>
  <si>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</si>
  <si>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</si>
  <si>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</si>
  <si>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</si>
  <si>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</si>
  <si>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</si>
  <si>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</si>
  <si>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</si>
  <si>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</si>
  <si>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</si>
  <si>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</si>
  <si>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</si>
  <si>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</si>
  <si>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</si>
  <si>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</si>
  <si>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</si>
  <si>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</si>
  <si>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</si>
  <si>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(Спарк,ростелеком.комстар, эр-телеком, видикон)</t>
  </si>
  <si>
    <t>2021г.</t>
  </si>
  <si>
    <t>мая</t>
  </si>
  <si>
    <t>за   май  2021 г.</t>
  </si>
  <si>
    <t>ост.на 01.06</t>
  </si>
  <si>
    <t xml:space="preserve">смена ламп (18шт) </t>
  </si>
  <si>
    <t>лампа</t>
  </si>
  <si>
    <t>18шт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</si>
</sst>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3128.19822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16.85</v>
      </c>
      <c r="M20" s="33">
        <f>SUM(M6:M19)</f>
        <v>3514.0093338000006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f>0.18*7.1</f>
        <v>1.2779999999999998</v>
      </c>
      <c r="M24" s="32">
        <f>L24*160.174*1.302*1.15</f>
        <v>306.50086159559993</v>
      </c>
    </row>
    <row r="25" spans="1:13" ht="12.75">
      <c r="A25" t="s">
        <v>106</v>
      </c>
      <c r="J25" s="20">
        <v>2</v>
      </c>
      <c r="K25" s="20"/>
      <c r="L25" s="46"/>
      <c r="M25" s="32">
        <f aca="true" t="shared" si="1" ref="M25:M37">L25*160.174*1.302*1.15</f>
        <v>0</v>
      </c>
    </row>
    <row r="26" spans="1:13" ht="13.5" customHeight="1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1.2779999999999998</v>
      </c>
      <c r="M38" s="33">
        <f>SUM(M24:M37)</f>
        <v>306.50086159559993</v>
      </c>
    </row>
    <row r="39" spans="1:11" ht="12.75">
      <c r="A39" s="2" t="s">
        <v>6</v>
      </c>
      <c r="F39" s="11">
        <f>58141.88-500</f>
        <v>57641.88</v>
      </c>
      <c r="K39" s="1" t="s">
        <v>61</v>
      </c>
    </row>
    <row r="40" spans="1:13" ht="12.75">
      <c r="A40" t="s">
        <v>7</v>
      </c>
      <c r="F40" s="5">
        <v>31091.96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0.5393987843560967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130</v>
      </c>
      <c r="F42" s="5">
        <f>250+250+400+400+105</f>
        <v>1405</v>
      </c>
      <c r="J42" s="20">
        <v>1</v>
      </c>
      <c r="K42" s="20" t="s">
        <v>136</v>
      </c>
      <c r="L42" s="25" t="s">
        <v>137</v>
      </c>
      <c r="M42" s="46">
        <f>18*20</f>
        <v>360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32496.96</v>
      </c>
      <c r="J43" s="20">
        <v>2</v>
      </c>
      <c r="K43" s="20"/>
      <c r="L43" s="46"/>
      <c r="M43" s="25"/>
    </row>
    <row r="44" spans="10:13" ht="12.75">
      <c r="J44" s="20">
        <v>3</v>
      </c>
      <c r="K44" s="20"/>
      <c r="L44" s="46"/>
      <c r="M44" s="25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6729.4*1.302</f>
        <v>8761.6788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2182*1.302</f>
        <v>2840.964</v>
      </c>
      <c r="J49" s="20">
        <v>8</v>
      </c>
      <c r="K49" s="20"/>
      <c r="L49" s="25"/>
      <c r="M49" s="25"/>
    </row>
    <row r="50" spans="1:13" ht="12.75">
      <c r="A50" s="55" t="s">
        <v>82</v>
      </c>
      <c r="B50" s="56"/>
      <c r="C50" s="56"/>
      <c r="D50" s="56"/>
      <c r="E50" s="57">
        <v>0</v>
      </c>
      <c r="F50" s="58">
        <f>E50*E32</f>
        <v>0</v>
      </c>
      <c r="J50" s="20">
        <v>9</v>
      </c>
      <c r="K50" s="52"/>
      <c r="L50" s="25"/>
      <c r="M50" s="25"/>
    </row>
    <row r="51" spans="1:13" ht="12.75">
      <c r="A51" s="4" t="s">
        <v>33</v>
      </c>
      <c r="F51" s="31">
        <f>F48+F49+F50</f>
        <v>11602.6428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0</v>
      </c>
      <c r="E53" s="13" t="s">
        <v>14</v>
      </c>
      <c r="F53" s="11">
        <f>D53*E32</f>
        <v>0</v>
      </c>
      <c r="J53" s="20"/>
      <c r="K53" s="20"/>
      <c r="L53" s="30" t="s">
        <v>64</v>
      </c>
      <c r="M53" s="33">
        <f>SUM(M42:M52)</f>
        <v>360</v>
      </c>
    </row>
    <row r="54" spans="1:6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</row>
    <row r="55" spans="1:6" ht="12.75">
      <c r="A55" s="4" t="s">
        <v>17</v>
      </c>
      <c r="B55" s="10"/>
      <c r="C55" s="10"/>
      <c r="F55" s="31">
        <f>SUM(F53:F54)</f>
        <v>0</v>
      </c>
    </row>
    <row r="56" spans="1:2" ht="12.75">
      <c r="A56" s="4" t="s">
        <v>18</v>
      </c>
      <c r="B56" s="4"/>
    </row>
    <row r="57" spans="1:6" ht="12.75">
      <c r="A57" t="s">
        <v>19</v>
      </c>
      <c r="C57" s="47">
        <v>304061</v>
      </c>
      <c r="D57">
        <v>224780.6</v>
      </c>
      <c r="E57">
        <v>2844.9</v>
      </c>
      <c r="F57" s="34">
        <f>C57/D57*E57</f>
        <v>3848.299803897667</v>
      </c>
    </row>
    <row r="58" spans="1:6" ht="12.75">
      <c r="A58" t="s">
        <v>20</v>
      </c>
      <c r="F58" s="34">
        <f>M20</f>
        <v>3514.0093338000006</v>
      </c>
    </row>
    <row r="59" spans="1:6" ht="12.75">
      <c r="A59" t="s">
        <v>21</v>
      </c>
      <c r="F59" s="11">
        <f>0*600*1.302</f>
        <v>0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M53</f>
        <v>360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2844.9</v>
      </c>
      <c r="C64" t="s">
        <v>13</v>
      </c>
      <c r="D64" s="11">
        <v>0.24</v>
      </c>
      <c r="E64" t="s">
        <v>14</v>
      </c>
      <c r="F64" s="11">
        <f>B64*D64</f>
        <v>682.776</v>
      </c>
    </row>
    <row r="65" spans="1:6" ht="12.75">
      <c r="A65" s="56" t="s">
        <v>83</v>
      </c>
      <c r="B65" s="56"/>
      <c r="C65" s="56"/>
      <c r="D65" s="58"/>
      <c r="E65" s="56"/>
      <c r="F65" s="58">
        <f>D65*E32</f>
        <v>0</v>
      </c>
    </row>
    <row r="66" spans="1:6" ht="12.75">
      <c r="A66" s="4" t="s">
        <v>25</v>
      </c>
      <c r="B66" s="10"/>
      <c r="C66" s="10"/>
      <c r="D66">
        <v>0</v>
      </c>
      <c r="F66" s="31">
        <f>SUM(F57:F65)</f>
        <v>8405.085137697668</v>
      </c>
    </row>
    <row r="67" spans="1:6" ht="12.75">
      <c r="A67" s="4" t="s">
        <v>26</v>
      </c>
      <c r="F67" s="5"/>
    </row>
    <row r="68" spans="1:6" ht="12.75">
      <c r="A68" t="s">
        <v>27</v>
      </c>
      <c r="B68">
        <v>2844.9</v>
      </c>
      <c r="C68" t="s">
        <v>65</v>
      </c>
      <c r="D68" s="5">
        <v>0.24</v>
      </c>
      <c r="E68" t="s">
        <v>14</v>
      </c>
      <c r="F68" s="11">
        <f>B68*D68</f>
        <v>682.776</v>
      </c>
    </row>
    <row r="69" spans="1:6" ht="12.75">
      <c r="A69" t="s">
        <v>28</v>
      </c>
      <c r="F69" s="5"/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0.91</v>
      </c>
      <c r="E71" t="s">
        <v>14</v>
      </c>
      <c r="F71" s="11">
        <f>B71*D71</f>
        <v>2588.8590000000004</v>
      </c>
    </row>
    <row r="72" spans="1:6" ht="12.75">
      <c r="A72" s="4" t="s">
        <v>29</v>
      </c>
      <c r="F72" s="31">
        <f>F68+F71</f>
        <v>3271.635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2.23</v>
      </c>
      <c r="E75" t="s">
        <v>14</v>
      </c>
      <c r="F75" s="11">
        <f>B75*D75</f>
        <v>6344.127</v>
      </c>
    </row>
    <row r="76" spans="1:6" ht="12.75">
      <c r="A76" s="4" t="s">
        <v>31</v>
      </c>
      <c r="F76" s="31">
        <f>SUM(F75)</f>
        <v>6344.127</v>
      </c>
    </row>
    <row r="77" spans="1:6" ht="12.75">
      <c r="A77" s="59" t="s">
        <v>77</v>
      </c>
      <c r="B77" s="56"/>
      <c r="C77" s="56"/>
      <c r="D77" s="57">
        <v>0</v>
      </c>
      <c r="E77" s="56"/>
      <c r="F77" s="60">
        <f>D77*E32</f>
        <v>0</v>
      </c>
    </row>
    <row r="78" spans="1:6" ht="12.75">
      <c r="A78" s="1" t="s">
        <v>32</v>
      </c>
      <c r="B78" s="1"/>
      <c r="F78" s="31">
        <f>F51+F55+F66+F72+F76+F77</f>
        <v>29623.48993769767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888.7046981309301</v>
      </c>
    </row>
    <row r="80" spans="1:6" ht="12.75">
      <c r="A80" s="1"/>
      <c r="B80" s="35" t="s">
        <v>127</v>
      </c>
      <c r="C80" s="35"/>
      <c r="D80" s="1"/>
      <c r="E80" s="53"/>
      <c r="F80" s="54">
        <v>1929.98</v>
      </c>
    </row>
    <row r="81" spans="1:6" ht="12.75">
      <c r="A81" s="1"/>
      <c r="B81" s="35" t="s">
        <v>128</v>
      </c>
      <c r="C81" s="35"/>
      <c r="D81" s="1"/>
      <c r="E81" s="53"/>
      <c r="F81" s="54">
        <v>381.68</v>
      </c>
    </row>
    <row r="82" spans="1:6" ht="12.75">
      <c r="A82" s="1"/>
      <c r="B82" s="35" t="s">
        <v>129</v>
      </c>
      <c r="C82" s="35"/>
      <c r="D82" s="1"/>
      <c r="E82" s="53"/>
      <c r="F82" s="54">
        <v>2020.82</v>
      </c>
    </row>
    <row r="83" spans="1:6" ht="15">
      <c r="A83" s="12" t="s">
        <v>34</v>
      </c>
      <c r="B83" s="12"/>
      <c r="C83" s="44"/>
      <c r="D83" s="44"/>
      <c r="E83" s="44"/>
      <c r="F83" s="41">
        <f>F78+F79+F80+F81+F82</f>
        <v>34844.6746358286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44317</v>
      </c>
      <c r="C85" s="39">
        <v>-771981</v>
      </c>
      <c r="D85" s="42">
        <f>F43</f>
        <v>32496.96</v>
      </c>
      <c r="E85" s="42">
        <f>F83</f>
        <v>34844.6746358286</v>
      </c>
      <c r="F85" s="43">
        <f>C85+D85-E85</f>
        <v>-774328.7146358286</v>
      </c>
    </row>
    <row r="87" spans="1:6" ht="13.5" thickBot="1">
      <c r="A87" t="s">
        <v>111</v>
      </c>
      <c r="C87" s="49">
        <v>44317</v>
      </c>
      <c r="D87" s="8" t="s">
        <v>112</v>
      </c>
      <c r="E87" s="49">
        <v>44347</v>
      </c>
      <c r="F87" t="s">
        <v>113</v>
      </c>
    </row>
    <row r="88" spans="1:7" ht="13.5" thickBot="1">
      <c r="A88" t="s">
        <v>114</v>
      </c>
      <c r="F88" s="50">
        <f>E85</f>
        <v>34844.6746358286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2020-09-12T14:11:11Z</cp:lastPrinted>
  <dcterms:created xsi:type="dcterms:W3CDTF">2008-08-18T07:30:19Z</dcterms:created>
  <dcterms:modified xsi:type="dcterms:W3CDTF">2021-09-21T12:50:56Z</dcterms:modified>
  <cp:category/>
  <cp:version/>
  <cp:contentType/>
  <cp:contentStatus/>
</cp:coreProperties>
</file>