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<sst xmlns="http://schemas.openxmlformats.org/spreadsheetml/2006/main" count="163" uniqueCount="143">
  <si>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</si>
  <si>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</si>
  <si>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</si>
  <si>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</si>
  <si>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</si>
  <si>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</si>
  <si>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</si>
  <si>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</si>
  <si>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</si>
  <si>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</si>
  <si>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</si>
  <si>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</si>
  <si>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</si>
  <si>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</si>
  <si>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</si>
  <si>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</si>
  <si>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</si>
  <si>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</si>
  <si>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</si>
  <si>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</si>
  <si>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</si>
  <si>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</si>
  <si>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</si>
  <si>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</si>
  <si>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</si>
  <si>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</si>
  <si>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</si>
  <si>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</si>
  <si>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</si>
  <si>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</si>
  <si>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</si>
  <si>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</si>
  <si>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</si>
  <si>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</si>
  <si>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</si>
  <si>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</si>
  <si>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</si>
  <si>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</si>
  <si>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</si>
  <si>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</si>
  <si>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</si>
  <si>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</si>
  <si>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</si>
  <si>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</si>
  <si>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</si>
  <si>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</si>
  <si>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</si>
  <si>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</si>
  <si>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</si>
  <si>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</si>
  <si>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</si>
  <si>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</si>
  <si>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</si>
  <si>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</si>
  <si>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</si>
  <si>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</si>
  <si>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</si>
  <si>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</si>
  <si>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</si>
  <si>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</si>
  <si>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</si>
  <si>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</si>
  <si>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</si>
  <si>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</si>
  <si>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</si>
  <si>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</si>
  <si>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</si>
  <si>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</si>
  <si>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</si>
  <si>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</si>
  <si>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</si>
  <si>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</si>
  <si>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</si>
  <si>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</si>
  <si>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</si>
  <si>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</si>
  <si>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</si>
  <si>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</si>
  <si>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</si>
  <si>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</si>
  <si>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</si>
  <si>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</si>
  <si>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</si>
  <si>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</si>
  <si>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</si>
  <si>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</si>
  <si>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</si>
  <si>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</si>
  <si>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</si>
  <si>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</si>
  <si>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</si>
  <si>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</si>
  <si>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</si>
  <si>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</si>
  <si>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</si>
  <si>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</si>
  <si>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</si>
  <si>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</si>
  <si>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</si>
  <si>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</si>
  <si>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</si>
  <si>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</si>
  <si>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</si>
  <si>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</si>
  <si>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</si>
  <si>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</si>
  <si>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</si>
  <si>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</si>
  <si>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</si>
  <si>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</si>
  <si>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</si>
  <si>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</si>
  <si>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</si>
  <si>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</si>
  <si>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</si>
  <si>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</si>
  <si>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</si>
  <si>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</si>
  <si>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</si>
  <si>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</si>
  <si>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</si>
  <si>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</si>
  <si>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</si>
  <si>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</si>
  <si>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</si>
  <si>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</si>
  <si>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</si>
  <si>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</si>
  <si>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</si>
  <si>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</si>
  <si>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</si>
  <si>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</si>
  <si>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</si>
  <si>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</si>
  <si>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декабрь</t>
  </si>
  <si>
    <t>за   ноябрь-декабрь  2021 г.</t>
  </si>
  <si>
    <t>ост.на 01.01</t>
  </si>
  <si>
    <t>смена светильника (2шт) п-д1</t>
  </si>
  <si>
    <t>светильник</t>
  </si>
  <si>
    <t>2шт</t>
  </si>
  <si>
    <t>смена провода (15мп) п-д1</t>
  </si>
  <si>
    <t>провод</t>
  </si>
  <si>
    <t>15мп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</si>
</sst>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J54" sqref="J54:M69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11.12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1668.3723840000002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9.94</v>
      </c>
      <c r="M20" s="34">
        <f>SUM(M6:M19)</f>
        <v>2072.9526871200005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f>2*0.89</f>
        <v>1.78</v>
      </c>
      <c r="M24" s="33">
        <f>L24*126.87*1.302*1.15</f>
        <v>338.13316278</v>
      </c>
    </row>
    <row r="25" spans="1:13" ht="12.75">
      <c r="A25" t="s">
        <v>108</v>
      </c>
      <c r="J25" s="20">
        <v>2</v>
      </c>
      <c r="K25" s="20" t="s">
        <v>140</v>
      </c>
      <c r="L25" s="46">
        <f>0.15*19</f>
        <v>2.85</v>
      </c>
      <c r="M25" s="33">
        <f>L25*126.87*1.302*1.15</f>
        <v>541.39298535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1.78</v>
      </c>
      <c r="M36" s="34">
        <f>SUM(M24:M35)</f>
        <v>879.52614813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v>10516.63</v>
      </c>
      <c r="J40" s="20">
        <v>1</v>
      </c>
      <c r="K40" s="20" t="s">
        <v>138</v>
      </c>
      <c r="L40" s="25" t="s">
        <v>139</v>
      </c>
      <c r="M40" s="25">
        <f>2*205.8</f>
        <v>411.6</v>
      </c>
    </row>
    <row r="41" spans="1:13" ht="12.75">
      <c r="A41" t="s">
        <v>7</v>
      </c>
      <c r="F41" s="11">
        <v>123242.08</v>
      </c>
      <c r="J41" s="20">
        <v>2</v>
      </c>
      <c r="K41" s="20" t="s">
        <v>141</v>
      </c>
      <c r="L41" s="25" t="s">
        <v>142</v>
      </c>
      <c r="M41" s="25">
        <f>15*11.4</f>
        <v>171</v>
      </c>
    </row>
    <row r="42" spans="2:13" ht="12.75">
      <c r="B42" t="s">
        <v>8</v>
      </c>
      <c r="F42" s="9">
        <f>F41/F40</f>
        <v>11.718780636002219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130953.712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(5105+3090)*1.302</f>
        <v>10669.890000000001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(2182+2182)*1.302</f>
        <v>5681.928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1.1</v>
      </c>
      <c r="F51" s="59">
        <f>E33*E51</f>
        <v>3128.84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19480.658000000003</v>
      </c>
      <c r="J52" s="20">
        <v>13</v>
      </c>
      <c r="K52" s="20"/>
      <c r="L52" s="25"/>
      <c r="M52" s="60"/>
    </row>
    <row r="53" spans="1:13" ht="12.75">
      <c r="A53" s="4" t="s">
        <v>16</v>
      </c>
      <c r="J53" s="20">
        <v>14</v>
      </c>
      <c r="K53" s="20"/>
      <c r="L53" s="25"/>
      <c r="M53" s="60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SUM(M40:M53)</f>
        <v>582.6</v>
      </c>
    </row>
    <row r="55" spans="1:6" ht="12.75">
      <c r="A55" t="s">
        <v>82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599988</v>
      </c>
      <c r="D58">
        <v>224780.8</v>
      </c>
      <c r="E58">
        <v>2844.4</v>
      </c>
      <c r="F58" s="35">
        <f>C58/D58*E58</f>
        <v>7592.311563976995</v>
      </c>
    </row>
    <row r="59" spans="1:6" ht="12.75">
      <c r="A59" t="s">
        <v>20</v>
      </c>
      <c r="F59" s="35">
        <f>M20</f>
        <v>2072.9526871200005</v>
      </c>
    </row>
    <row r="60" spans="1:6" ht="12.75">
      <c r="A60" t="s">
        <v>21</v>
      </c>
      <c r="F60" s="11">
        <f>M36</f>
        <v>879.52614813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M54</f>
        <v>582.6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0.13</v>
      </c>
      <c r="E65" t="s">
        <v>14</v>
      </c>
      <c r="F65" s="11">
        <f>B65*D65</f>
        <v>369.77200000000005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1.39</v>
      </c>
      <c r="E67" s="58"/>
      <c r="F67" s="59">
        <f>D67*E33</f>
        <v>3953.716</v>
      </c>
    </row>
    <row r="68" spans="1:6" ht="12.75">
      <c r="A68" s="4" t="s">
        <v>68</v>
      </c>
      <c r="B68" s="4"/>
      <c r="C68" s="10"/>
      <c r="F68" s="32">
        <f>SUM(F58:F67)</f>
        <v>15450.878399226998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0.48</v>
      </c>
      <c r="E70" t="s">
        <v>14</v>
      </c>
      <c r="F70" s="11">
        <f>B70*D70</f>
        <v>1365.312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2.33</v>
      </c>
      <c r="F73" s="11">
        <f>B73*D73</f>
        <v>6627.452</v>
      </c>
    </row>
    <row r="74" spans="1:6" ht="12.75">
      <c r="A74" s="4" t="s">
        <v>28</v>
      </c>
      <c r="B74" s="1"/>
      <c r="F74" s="32">
        <f>F70+F73</f>
        <v>7992.764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5.33</v>
      </c>
      <c r="F77" s="11">
        <f>B77*D77</f>
        <v>15160.652</v>
      </c>
    </row>
    <row r="78" spans="1:6" ht="12.75">
      <c r="A78" s="4" t="s">
        <v>30</v>
      </c>
      <c r="B78" s="1"/>
      <c r="F78" s="32">
        <f>SUM(F77)</f>
        <v>15160.652</v>
      </c>
    </row>
    <row r="79" spans="1:6" ht="12.75">
      <c r="A79" s="63" t="s">
        <v>81</v>
      </c>
      <c r="B79" s="64"/>
      <c r="C79" s="58"/>
      <c r="D79" s="62">
        <v>2.24</v>
      </c>
      <c r="E79" s="58"/>
      <c r="F79" s="65">
        <f>D79*E33</f>
        <v>6371.456000000001</v>
      </c>
    </row>
    <row r="80" spans="1:6" ht="12.75">
      <c r="A80" s="1" t="s">
        <v>31</v>
      </c>
      <c r="B80" s="1"/>
      <c r="F80" s="32">
        <f>F52+F56+F68+F74+F78+F79</f>
        <v>64456.408399227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3738.471687155166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f>3444.24+1833.88</f>
        <v>5278.12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73925.94008638216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44866</v>
      </c>
      <c r="C87" s="40">
        <v>-804658</v>
      </c>
      <c r="D87" s="43">
        <f>F44</f>
        <v>130953.712</v>
      </c>
      <c r="E87" s="43">
        <f>F85</f>
        <v>73925.94008638216</v>
      </c>
      <c r="F87" s="44">
        <f>C87+D87-E87</f>
        <v>-747630.2280863822</v>
      </c>
    </row>
    <row r="89" spans="1:6" ht="13.5" thickBot="1">
      <c r="A89" t="s">
        <v>113</v>
      </c>
      <c r="C89" s="49">
        <v>44409</v>
      </c>
      <c r="D89" s="8" t="s">
        <v>114</v>
      </c>
      <c r="E89" s="49">
        <v>44500</v>
      </c>
      <c r="F89" t="s">
        <v>115</v>
      </c>
    </row>
    <row r="90" spans="1:7" ht="13.5" thickBot="1">
      <c r="A90" t="s">
        <v>116</v>
      </c>
      <c r="F90" s="50">
        <f>E87</f>
        <v>73925.94008638216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2022-03-15T05:49:11Z</dcterms:modified>
  <cp:category/>
  <cp:version/>
  <cp:contentType/>
  <cp:contentStatus/>
</cp:coreProperties>
</file>