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<sst xmlns="http://schemas.openxmlformats.org/spreadsheetml/2006/main" count="159" uniqueCount="136">
  <si>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</si>
  <si>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</si>
  <si>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</si>
  <si>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</si>
  <si>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</si>
  <si>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</si>
  <si>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</si>
  <si>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</si>
  <si>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</si>
  <si>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</si>
  <si>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</si>
  <si>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</si>
  <si>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</si>
  <si>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</si>
  <si>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</si>
  <si>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</si>
  <si>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</si>
  <si>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</si>
  <si>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</si>
  <si>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</si>
  <si>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</si>
  <si>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</si>
  <si>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</si>
  <si>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</si>
  <si>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</si>
  <si>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</si>
  <si>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</si>
  <si>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</si>
  <si>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</si>
  <si>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</si>
  <si>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</si>
  <si>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</si>
  <si>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</si>
  <si>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</si>
  <si>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</si>
  <si>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</si>
  <si>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</si>
  <si>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</si>
  <si>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</si>
  <si>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</si>
  <si>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</si>
  <si>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</si>
  <si>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</si>
  <si>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</si>
  <si>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</si>
  <si>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</si>
  <si>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</si>
  <si>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</si>
  <si>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</si>
  <si>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</si>
  <si>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</si>
  <si>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</si>
  <si>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</si>
  <si>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</si>
  <si>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</si>
  <si>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</si>
  <si>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</si>
  <si>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</si>
  <si>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</si>
  <si>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</si>
  <si>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</si>
  <si>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</si>
  <si>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</si>
  <si>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</si>
  <si>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</si>
  <si>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</si>
  <si>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</si>
  <si>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</si>
  <si>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</si>
  <si>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</si>
  <si>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</si>
  <si>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</si>
  <si>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</si>
  <si>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</si>
  <si>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</si>
  <si>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</si>
  <si>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</si>
  <si>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</si>
  <si>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</si>
  <si>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</si>
  <si>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</si>
  <si>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</si>
  <si>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</si>
  <si>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</si>
  <si>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</si>
  <si>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</si>
  <si>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</si>
  <si>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</si>
  <si>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</si>
  <si>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</si>
  <si>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</si>
  <si>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</si>
  <si>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</si>
  <si>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</si>
  <si>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</si>
  <si>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</si>
  <si>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</si>
  <si>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</si>
  <si>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</si>
  <si>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</si>
  <si>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</si>
  <si>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</si>
  <si>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</si>
  <si>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</si>
  <si>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</si>
  <si>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</si>
  <si>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</si>
  <si>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</si>
  <si>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</si>
  <si>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</si>
  <si>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</si>
  <si>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</si>
  <si>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</si>
  <si>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</si>
  <si>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</si>
  <si>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</si>
  <si>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</si>
  <si>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</si>
  <si>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</si>
  <si>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</si>
  <si>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</si>
  <si>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</si>
  <si>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</si>
  <si>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</si>
  <si>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</si>
  <si>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</si>
  <si>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</si>
  <si>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</si>
  <si>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</si>
  <si>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</si>
  <si>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</si>
  <si>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ростелеком,комстар,видикон)</t>
    </r>
  </si>
  <si>
    <t>2021г.</t>
  </si>
  <si>
    <t>мая</t>
  </si>
  <si>
    <t>за   май  2021 г.</t>
  </si>
  <si>
    <t>ост.на 01.06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</si>
</sst>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46">
      <selection activeCell="D65" sqref="D65:D77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5</v>
      </c>
      <c r="K2" s="5" t="s">
        <v>134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2.37</v>
      </c>
      <c r="M6" s="46">
        <f>L6*160.174*1.302</f>
        <v>494.2553187600001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89.67501564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6</v>
      </c>
      <c r="M17" s="46">
        <f t="shared" si="0"/>
        <v>1251.2792880000002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225.23027184000006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10.38</v>
      </c>
      <c r="M20" s="33">
        <f>SUM(M6:M19)</f>
        <v>2164.7131682400004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/>
      <c r="L24" s="46"/>
      <c r="M24" s="32">
        <f aca="true" t="shared" si="1" ref="M24:M34">L24*160.174*1.302*1.15</f>
        <v>0</v>
      </c>
    </row>
    <row r="25" spans="1:13" ht="12.75">
      <c r="A25" t="s">
        <v>106</v>
      </c>
      <c r="J25" s="20">
        <v>2</v>
      </c>
      <c r="K25" s="20"/>
      <c r="L25" s="46"/>
      <c r="M25" s="32">
        <f t="shared" si="1"/>
        <v>0</v>
      </c>
    </row>
    <row r="26" spans="1:13" ht="12.75">
      <c r="A26" t="s">
        <v>107</v>
      </c>
      <c r="J26" s="20">
        <v>3</v>
      </c>
      <c r="K26" s="20"/>
      <c r="L26" s="46"/>
      <c r="M26" s="32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8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32">
        <f t="shared" si="1"/>
        <v>0</v>
      </c>
    </row>
    <row r="32" spans="10:13" ht="12.75">
      <c r="J32" s="20">
        <v>10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0</v>
      </c>
      <c r="M35" s="33">
        <f>SUM(M24:M34)</f>
        <v>0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/>
      <c r="L39" s="25"/>
      <c r="M39" s="25"/>
    </row>
    <row r="40" spans="1:13" ht="12.75">
      <c r="A40" s="2" t="s">
        <v>6</v>
      </c>
      <c r="F40" s="11">
        <f>39675.98-899.45</f>
        <v>38776.530000000006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25955.62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0.6693641746695744</v>
      </c>
      <c r="J42" s="20">
        <v>4</v>
      </c>
      <c r="K42" s="20"/>
      <c r="L42" s="25"/>
      <c r="M42" s="25"/>
    </row>
    <row r="43" spans="1:13" ht="12.75">
      <c r="A43" t="s">
        <v>131</v>
      </c>
      <c r="F43" s="11">
        <f>400+400+250+105</f>
        <v>1155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27110.62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46"/>
    </row>
    <row r="49" spans="1:13" ht="12.75">
      <c r="A49" t="s">
        <v>12</v>
      </c>
      <c r="F49" s="11">
        <f>4744.04*1.302</f>
        <v>6176.7400800000005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v>0</v>
      </c>
      <c r="J50" s="20">
        <v>12</v>
      </c>
      <c r="K50" s="20"/>
      <c r="L50" s="25"/>
      <c r="M50" s="25"/>
    </row>
    <row r="51" spans="1:13" ht="12.75">
      <c r="A51" s="56" t="s">
        <v>83</v>
      </c>
      <c r="B51" s="57"/>
      <c r="C51" s="57"/>
      <c r="D51" s="57"/>
      <c r="E51" s="58">
        <v>0</v>
      </c>
      <c r="F51" s="6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6176.7400800000005</v>
      </c>
      <c r="J52" s="20"/>
      <c r="K52" s="20"/>
      <c r="L52" s="30" t="s">
        <v>65</v>
      </c>
      <c r="M52" s="33">
        <f>SUM(M39:M51)</f>
        <v>0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640</v>
      </c>
      <c r="C55" t="s">
        <v>13</v>
      </c>
      <c r="D55" s="5">
        <v>0</v>
      </c>
      <c r="E55" t="s">
        <v>14</v>
      </c>
      <c r="F55" s="5">
        <f>B55*D55</f>
        <v>0</v>
      </c>
    </row>
    <row r="56" spans="1:6" ht="12.75">
      <c r="A56" s="4" t="s">
        <v>17</v>
      </c>
      <c r="B56" s="10"/>
      <c r="C56" s="10"/>
      <c r="F56" s="31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 s="47">
        <v>304061</v>
      </c>
      <c r="D58">
        <v>224780.8</v>
      </c>
      <c r="E58">
        <v>2042.8</v>
      </c>
      <c r="F58" s="34">
        <f>C58/D58*E58</f>
        <v>2763.2956676015033</v>
      </c>
    </row>
    <row r="59" spans="1:6" ht="12.75">
      <c r="A59" t="s">
        <v>20</v>
      </c>
      <c r="F59" s="34">
        <f>M20</f>
        <v>2164.7131682400004</v>
      </c>
    </row>
    <row r="60" spans="1:6" ht="12.75">
      <c r="A60" t="s">
        <v>21</v>
      </c>
      <c r="F60" s="11">
        <f>M35</f>
        <v>0</v>
      </c>
    </row>
    <row r="61" spans="1:6" ht="12.75">
      <c r="A61" t="s">
        <v>73</v>
      </c>
      <c r="F61" s="5">
        <f>1*600*1.302</f>
        <v>781.2</v>
      </c>
    </row>
    <row r="62" spans="1:6" ht="12.75">
      <c r="A62" t="s">
        <v>22</v>
      </c>
      <c r="F62" s="11">
        <f>M52</f>
        <v>0</v>
      </c>
    </row>
    <row r="63" ht="12.75">
      <c r="A63" t="s">
        <v>23</v>
      </c>
    </row>
    <row r="64" ht="12.75">
      <c r="A64" t="s">
        <v>24</v>
      </c>
    </row>
    <row r="65" spans="1:6" ht="12.75">
      <c r="A65" s="44"/>
      <c r="B65" s="44">
        <v>2042.8</v>
      </c>
      <c r="C65" s="44" t="s">
        <v>13</v>
      </c>
      <c r="D65" s="45">
        <v>0.24</v>
      </c>
      <c r="E65" s="44" t="s">
        <v>14</v>
      </c>
      <c r="F65" s="45">
        <f>B65*D65</f>
        <v>490.272</v>
      </c>
    </row>
    <row r="66" spans="1:6" ht="12.75">
      <c r="A66" s="54" t="s">
        <v>75</v>
      </c>
      <c r="B66" s="54"/>
      <c r="C66" s="54"/>
      <c r="D66" s="55"/>
      <c r="E66" s="54"/>
      <c r="F66" s="55">
        <v>0</v>
      </c>
    </row>
    <row r="67" spans="1:6" ht="12.75">
      <c r="A67" s="54" t="s">
        <v>84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6199.480835841503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0.24</v>
      </c>
      <c r="E70" t="s">
        <v>14</v>
      </c>
      <c r="F70" s="11">
        <f>B70*D70</f>
        <v>490.272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0.91</v>
      </c>
      <c r="E73" t="s">
        <v>14</v>
      </c>
      <c r="F73" s="11">
        <f>B73*D73</f>
        <v>1858.948</v>
      </c>
    </row>
    <row r="74" spans="1:6" ht="12.75">
      <c r="A74" s="4" t="s">
        <v>29</v>
      </c>
      <c r="F74" s="31">
        <f>F70+F73</f>
        <v>2349.2200000000003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2.23</v>
      </c>
      <c r="E77" t="s">
        <v>14</v>
      </c>
      <c r="F77" s="11">
        <f>B77*D77</f>
        <v>4555.4439999999995</v>
      </c>
    </row>
    <row r="78" spans="1:6" ht="12.75">
      <c r="A78" s="4" t="s">
        <v>32</v>
      </c>
      <c r="F78" s="31">
        <f>SUM(F77)</f>
        <v>4555.4439999999995</v>
      </c>
    </row>
    <row r="79" spans="1:6" ht="12.75">
      <c r="A79" s="59" t="s">
        <v>78</v>
      </c>
      <c r="B79" s="57"/>
      <c r="C79" s="57"/>
      <c r="D79" s="58">
        <v>0</v>
      </c>
      <c r="E79" s="57"/>
      <c r="F79" s="60">
        <f>D79*E33</f>
        <v>0</v>
      </c>
    </row>
    <row r="80" spans="1:8" ht="12.75">
      <c r="A80" s="1" t="s">
        <v>33</v>
      </c>
      <c r="B80" s="1"/>
      <c r="F80" s="31">
        <f>F52+F56+F68+F74+F78+F79</f>
        <v>19280.884915841503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1118.2913251188072</v>
      </c>
      <c r="G81" s="7"/>
      <c r="H81" s="7"/>
      <c r="I81" s="7"/>
    </row>
    <row r="82" spans="1:9" ht="12.75">
      <c r="A82" s="1"/>
      <c r="B82" s="35" t="s">
        <v>128</v>
      </c>
      <c r="C82" s="35"/>
      <c r="D82" s="1"/>
      <c r="E82" s="52"/>
      <c r="F82" s="53">
        <v>1125.39</v>
      </c>
      <c r="G82" s="7"/>
      <c r="H82" s="7"/>
      <c r="I82" s="7"/>
    </row>
    <row r="83" spans="1:9" ht="12.75">
      <c r="A83" s="1"/>
      <c r="B83" s="35" t="s">
        <v>129</v>
      </c>
      <c r="C83" s="35"/>
      <c r="D83" s="1"/>
      <c r="E83" s="52"/>
      <c r="F83" s="53">
        <v>183.99</v>
      </c>
      <c r="G83" s="7"/>
      <c r="H83" s="7"/>
      <c r="I83" s="7"/>
    </row>
    <row r="84" spans="1:9" ht="12.75">
      <c r="A84" s="1"/>
      <c r="B84" s="35" t="s">
        <v>130</v>
      </c>
      <c r="C84" s="35"/>
      <c r="D84" s="1"/>
      <c r="E84" s="52"/>
      <c r="F84" s="53">
        <v>0</v>
      </c>
      <c r="G84" s="7"/>
      <c r="H84" s="7"/>
      <c r="I84" s="7"/>
    </row>
    <row r="85" spans="1:6" ht="15">
      <c r="A85" s="12" t="s">
        <v>35</v>
      </c>
      <c r="B85" s="12"/>
      <c r="C85" s="12"/>
      <c r="D85" s="12"/>
      <c r="E85" s="12"/>
      <c r="F85" s="36">
        <f>F80+F81+F82+F83+F84</f>
        <v>21708.55624096031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44317</v>
      </c>
      <c r="C87" s="40">
        <v>-649274</v>
      </c>
      <c r="D87" s="42">
        <f>F44</f>
        <v>27110.62</v>
      </c>
      <c r="E87" s="42">
        <f>F85</f>
        <v>21708.55624096031</v>
      </c>
      <c r="F87" s="43">
        <f>C87+D87-E87</f>
        <v>-643871.9362409603</v>
      </c>
    </row>
    <row r="89" spans="1:6" ht="13.5" thickBot="1">
      <c r="A89" t="s">
        <v>112</v>
      </c>
      <c r="C89" s="49">
        <v>44317</v>
      </c>
      <c r="D89" s="8" t="s">
        <v>113</v>
      </c>
      <c r="E89" s="49">
        <v>44347</v>
      </c>
      <c r="F89" t="s">
        <v>114</v>
      </c>
    </row>
    <row r="90" spans="1:7" ht="13.5" thickBot="1">
      <c r="A90" t="s">
        <v>115</v>
      </c>
      <c r="F90" s="50">
        <f>E87</f>
        <v>21708.55624096031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2017-08-21T12:51:22Z</cp:lastPrinted>
  <dcterms:created xsi:type="dcterms:W3CDTF">2008-08-18T07:30:19Z</dcterms:created>
  <dcterms:modified xsi:type="dcterms:W3CDTF">2021-09-17T12:04:37Z</dcterms:modified>
  <cp:category/>
  <cp:version/>
  <cp:contentType/>
  <cp:contentStatus/>
</cp:coreProperties>
</file>