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<sst xmlns="http://schemas.openxmlformats.org/spreadsheetml/2006/main" count="174" uniqueCount="149">
  <si>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</si>
  <si>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</si>
  <si>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</si>
  <si>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</si>
  <si>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</si>
  <si>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</si>
  <si>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</si>
  <si>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</si>
  <si>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</si>
  <si>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</si>
  <si>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</si>
  <si>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</si>
  <si>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</si>
  <si>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</si>
  <si>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</si>
  <si>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</si>
  <si>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</si>
  <si>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</si>
  <si>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</si>
  <si>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</si>
  <si>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</si>
  <si>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</si>
  <si>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</si>
  <si>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</si>
  <si>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</si>
  <si>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</si>
  <si>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</si>
  <si>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</si>
  <si>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</si>
  <si>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</si>
  <si>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</si>
  <si>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</si>
  <si>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</si>
  <si>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</si>
  <si>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</si>
  <si>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</si>
  <si>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</si>
  <si>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</si>
  <si>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</si>
  <si>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</si>
  <si>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</si>
  <si>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</si>
  <si>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</si>
  <si>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</si>
  <si>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</si>
  <si>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</si>
  <si>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</si>
  <si>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</si>
  <si>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</si>
  <si>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</si>
  <si>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</si>
  <si>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</si>
  <si>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</si>
  <si>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</si>
  <si>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</si>
  <si>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</si>
  <si>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</si>
  <si>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</si>
  <si>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</si>
  <si>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</si>
  <si>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</si>
  <si>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</si>
  <si>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</si>
  <si>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</si>
  <si>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</si>
  <si>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</si>
  <si>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</si>
  <si>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</si>
  <si>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</si>
  <si>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</si>
  <si>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</si>
  <si>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</si>
  <si>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</si>
  <si>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</si>
  <si>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</si>
  <si>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</si>
  <si>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</si>
  <si>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</si>
  <si>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</si>
  <si>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</si>
  <si>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</si>
  <si>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</si>
  <si>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</si>
  <si>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</si>
  <si>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</si>
  <si>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</si>
  <si>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</si>
  <si>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</si>
  <si>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</si>
  <si>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</si>
  <si>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</si>
  <si>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</si>
  <si>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</si>
  <si>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</si>
  <si>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</si>
  <si>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</si>
  <si>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</si>
  <si>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</si>
  <si>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</si>
  <si>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</si>
  <si>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</si>
  <si>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</si>
  <si>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</si>
  <si>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</si>
  <si>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</si>
  <si>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</si>
  <si>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</si>
  <si>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</si>
  <si>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</si>
  <si>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</si>
  <si>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</si>
  <si>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</si>
  <si>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</si>
  <si>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</si>
  <si>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</si>
  <si>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</si>
  <si>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</si>
  <si>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</si>
  <si>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</si>
  <si>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</si>
  <si>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</si>
  <si>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</si>
  <si>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</si>
  <si>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</si>
  <si>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</si>
  <si>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</si>
  <si>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</si>
  <si>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</si>
  <si>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</si>
  <si>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</si>
  <si>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</si>
  <si>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</si>
  <si>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2021г.</t>
  </si>
  <si>
    <t>0</t>
  </si>
  <si>
    <t>мая</t>
  </si>
  <si>
    <t>за   май  2021 г.</t>
  </si>
  <si>
    <t>ост.на 01.06</t>
  </si>
  <si>
    <t xml:space="preserve">смена ламп (2шт) </t>
  </si>
  <si>
    <t>лампа</t>
  </si>
  <si>
    <t>2шт</t>
  </si>
  <si>
    <t>смена светильника (4шт) п-д4</t>
  </si>
  <si>
    <t>светильник</t>
  </si>
  <si>
    <t>4шт</t>
  </si>
  <si>
    <t>саморез</t>
  </si>
  <si>
    <t>8шт</t>
  </si>
  <si>
    <t>дюпель</t>
  </si>
  <si>
    <t>ответвитель</t>
  </si>
  <si>
    <t>провод</t>
  </si>
  <si>
    <t>4мп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</si>
</sst>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2" sqref="M42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135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104.27327400000001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0.14</v>
      </c>
      <c r="M24" s="33">
        <f aca="true" t="shared" si="1" ref="M24:M31">L24*160.174*1.302*1.15</f>
        <v>33.575994228000006</v>
      </c>
    </row>
    <row r="25" spans="1:13" ht="12.75">
      <c r="A25" t="s">
        <v>106</v>
      </c>
      <c r="J25" s="20">
        <v>2</v>
      </c>
      <c r="K25" s="20" t="s">
        <v>140</v>
      </c>
      <c r="L25" s="25">
        <f>4*0.891</f>
        <v>3.564</v>
      </c>
      <c r="M25" s="33">
        <f t="shared" si="1"/>
        <v>854.7488816328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3.704</v>
      </c>
      <c r="M32" s="34">
        <f>SUM(M24:M31)</f>
        <v>888.3248758608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f>2*20</f>
        <v>40</v>
      </c>
    </row>
    <row r="37" spans="10:13" ht="12.75">
      <c r="J37" s="23">
        <v>2</v>
      </c>
      <c r="K37" s="44" t="s">
        <v>141</v>
      </c>
      <c r="L37" s="23" t="s">
        <v>142</v>
      </c>
      <c r="M37" s="23">
        <f>4*282.4</f>
        <v>1129.6</v>
      </c>
    </row>
    <row r="38" spans="2:13" ht="12.75">
      <c r="B38" s="1" t="s">
        <v>5</v>
      </c>
      <c r="C38" s="1"/>
      <c r="J38" s="23">
        <v>3</v>
      </c>
      <c r="K38" s="44" t="s">
        <v>143</v>
      </c>
      <c r="L38" s="23" t="s">
        <v>144</v>
      </c>
      <c r="M38" s="23">
        <f>8*0.65</f>
        <v>5.2</v>
      </c>
    </row>
    <row r="39" spans="10:13" ht="12.75">
      <c r="J39" s="23">
        <v>4</v>
      </c>
      <c r="K39" s="44" t="s">
        <v>145</v>
      </c>
      <c r="L39" s="23" t="s">
        <v>144</v>
      </c>
      <c r="M39" s="23">
        <f>8*0.55</f>
        <v>4.4</v>
      </c>
    </row>
    <row r="40" spans="1:13" ht="12.75">
      <c r="A40" s="2" t="s">
        <v>6</v>
      </c>
      <c r="F40" s="11">
        <v>25562.44</v>
      </c>
      <c r="J40" s="23">
        <v>5</v>
      </c>
      <c r="K40" s="44" t="s">
        <v>146</v>
      </c>
      <c r="L40" s="23" t="s">
        <v>144</v>
      </c>
      <c r="M40" s="23">
        <f>8*53.1</f>
        <v>424.8</v>
      </c>
    </row>
    <row r="41" spans="1:13" ht="12.75">
      <c r="A41" t="s">
        <v>7</v>
      </c>
      <c r="F41" s="5">
        <v>21110.05</v>
      </c>
      <c r="J41" s="23">
        <v>6</v>
      </c>
      <c r="K41" s="44" t="s">
        <v>147</v>
      </c>
      <c r="L41" s="23" t="s">
        <v>148</v>
      </c>
      <c r="M41" s="23">
        <f>4*39.3</f>
        <v>157.2</v>
      </c>
    </row>
    <row r="42" spans="2:13" ht="12.75">
      <c r="B42" t="s">
        <v>8</v>
      </c>
      <c r="F42" s="9">
        <f>F41/F40</f>
        <v>0.8258229652568377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21465.05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6729.4*1.302</f>
        <v>8761.6788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f>1091*1.302</f>
        <v>1420.482</v>
      </c>
      <c r="J50" s="25">
        <v>15</v>
      </c>
      <c r="K50" s="45"/>
      <c r="L50" s="25"/>
      <c r="M50" s="25"/>
    </row>
    <row r="51" spans="1:13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10182.1608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1761.2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304061</v>
      </c>
      <c r="D58">
        <v>224780.8</v>
      </c>
      <c r="E58">
        <v>1537.6</v>
      </c>
      <c r="F58" s="35">
        <f>C58/D58*E58</f>
        <v>2079.911600990832</v>
      </c>
    </row>
    <row r="59" spans="1:6" ht="12.75">
      <c r="A59" t="s">
        <v>19</v>
      </c>
      <c r="F59" s="35">
        <f>M20</f>
        <v>104.27327400000001</v>
      </c>
    </row>
    <row r="60" spans="1:6" ht="12.75">
      <c r="A60" t="s">
        <v>20</v>
      </c>
      <c r="F60" s="11">
        <f>M32</f>
        <v>888.3248758608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M55</f>
        <v>1761.2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0.24</v>
      </c>
      <c r="E65" t="s">
        <v>14</v>
      </c>
      <c r="F65" s="11">
        <f>B65*D65</f>
        <v>377.664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5211.373750851632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0.24</v>
      </c>
      <c r="E70" t="s">
        <v>14</v>
      </c>
      <c r="F70" s="11">
        <f>B70*D70</f>
        <v>377.664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0.91</v>
      </c>
      <c r="E73" t="s">
        <v>14</v>
      </c>
      <c r="F73" s="11">
        <f>B73*D73</f>
        <v>1431.9759999999999</v>
      </c>
    </row>
    <row r="74" spans="1:6" ht="12.75">
      <c r="A74" s="4" t="s">
        <v>28</v>
      </c>
      <c r="F74" s="32">
        <f>F70+F73</f>
        <v>1809.6399999999999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2.23</v>
      </c>
      <c r="E77" t="s">
        <v>14</v>
      </c>
      <c r="F77" s="11">
        <f>B77*D77</f>
        <v>3509.1279999999997</v>
      </c>
    </row>
    <row r="78" spans="1:6" ht="12.75">
      <c r="A78" s="4" t="s">
        <v>31</v>
      </c>
      <c r="F78" s="32">
        <f>SUM(F77)</f>
        <v>3509.1279999999997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20712.302550851633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1201.3135479493947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v>1139.88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v>188.75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23242.246098801028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44317</v>
      </c>
      <c r="C87" s="40">
        <v>-643711</v>
      </c>
      <c r="D87" s="42">
        <f>F44</f>
        <v>21465.05</v>
      </c>
      <c r="E87" s="42">
        <f>F85</f>
        <v>23242.246098801028</v>
      </c>
      <c r="F87" s="43">
        <f>C87+D87-E87</f>
        <v>-645488.196098801</v>
      </c>
    </row>
    <row r="89" spans="1:6" ht="13.5" thickBot="1">
      <c r="A89" t="s">
        <v>111</v>
      </c>
      <c r="C89" s="50">
        <v>44317</v>
      </c>
      <c r="D89" s="8" t="s">
        <v>112</v>
      </c>
      <c r="E89" s="50">
        <v>44347</v>
      </c>
      <c r="F89" t="s">
        <v>113</v>
      </c>
    </row>
    <row r="90" spans="1:7" ht="13.5" thickBot="1">
      <c r="A90" t="s">
        <v>114</v>
      </c>
      <c r="F90" s="51">
        <f>E87</f>
        <v>23242.246098801028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2021-09-21T13:11:46Z</dcterms:modified>
  <cp:category/>
  <cp:version/>
  <cp:contentType/>
  <cp:contentStatus/>
</cp:coreProperties>
</file>