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<sst xmlns="http://schemas.openxmlformats.org/spreadsheetml/2006/main" count="163" uniqueCount="143">
  <si>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</si>
  <si>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</si>
  <si>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</si>
  <si>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</si>
  <si>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</si>
  <si>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</si>
  <si>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</si>
  <si>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</si>
  <si>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</si>
  <si>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</si>
  <si>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</si>
  <si>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</si>
  <si>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</si>
  <si>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</si>
  <si>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</si>
  <si>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</si>
  <si>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</si>
  <si>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</si>
  <si>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</si>
  <si>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</si>
  <si>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</si>
  <si>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</si>
  <si>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</si>
  <si>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</si>
  <si>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</si>
  <si>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</si>
  <si>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</si>
  <si>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</si>
  <si>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</si>
  <si>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</si>
  <si>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</si>
  <si>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</si>
  <si>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</si>
  <si>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</si>
  <si>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</si>
  <si>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</si>
  <si>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</si>
  <si>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</si>
  <si>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</si>
  <si>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</si>
  <si>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</si>
  <si>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</si>
  <si>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</si>
  <si>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</si>
  <si>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</si>
  <si>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</si>
  <si>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</si>
  <si>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</si>
  <si>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</si>
  <si>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</si>
  <si>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</si>
  <si>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</si>
  <si>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</si>
  <si>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</si>
  <si>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</si>
  <si>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</si>
  <si>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</si>
  <si>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</si>
  <si>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</si>
  <si>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</si>
  <si>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</si>
  <si>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</si>
  <si>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</si>
  <si>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</si>
  <si>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</si>
  <si>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</si>
  <si>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</si>
  <si>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</si>
  <si>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</si>
  <si>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</si>
  <si>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</si>
  <si>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</si>
  <si>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</si>
  <si>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</si>
  <si>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</si>
  <si>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</si>
  <si>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</si>
  <si>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</si>
  <si>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</si>
  <si>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</si>
  <si>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</si>
  <si>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</si>
  <si>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</si>
  <si>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</si>
  <si>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</si>
  <si>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</si>
  <si>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</si>
  <si>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</si>
  <si>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</si>
  <si>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</si>
  <si>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</si>
  <si>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</si>
  <si>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</si>
  <si>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</si>
  <si>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</si>
  <si>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</si>
  <si>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</si>
  <si>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</si>
  <si>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</si>
  <si>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</si>
  <si>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</si>
  <si>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</si>
  <si>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</si>
  <si>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</si>
  <si>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</si>
  <si>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</si>
  <si>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</si>
  <si>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</si>
  <si>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</si>
  <si>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</si>
  <si>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</si>
  <si>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</si>
  <si>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</si>
  <si>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</si>
  <si>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</si>
  <si>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</si>
  <si>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</si>
  <si>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</si>
  <si>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</si>
  <si>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</si>
  <si>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</si>
  <si>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</si>
  <si>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</si>
  <si>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</si>
  <si>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</si>
  <si>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</si>
  <si>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</si>
  <si>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</si>
  <si>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</si>
  <si>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</si>
  <si>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</si>
  <si>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</si>
  <si>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</si>
  <si>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</si>
  <si>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</si>
  <si>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</si>
  <si>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</si>
  <si>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</si>
  <si>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</si>
  <si>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</si>
  <si>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</si>
  <si>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</si>
  <si>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при смене сопла (3шт)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</si>
</sst>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34">
      <selection activeCell="C61" sqref="C61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6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138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15.5</v>
      </c>
      <c r="M14" s="44">
        <f t="shared" si="0"/>
        <v>3232.4714940000003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4">
        <f t="shared" si="0"/>
        <v>5630.756796000001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49.43</v>
      </c>
      <c r="M20" s="33">
        <f>SUM(M6:M19)</f>
        <v>10308.45586764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v>177.47</v>
      </c>
      <c r="M24" s="32">
        <f aca="true" t="shared" si="1" ref="M24:M38">L24*160.174*1.302*1.15</f>
        <v>42562.369254594</v>
      </c>
    </row>
    <row r="25" spans="1:13" ht="12.75">
      <c r="A25" t="s">
        <v>111</v>
      </c>
      <c r="J25" s="20">
        <v>2</v>
      </c>
      <c r="K25" s="20" t="s">
        <v>142</v>
      </c>
      <c r="L25" s="44">
        <v>9.36</v>
      </c>
      <c r="M25" s="32">
        <f t="shared" si="1"/>
        <v>2244.795042672</v>
      </c>
    </row>
    <row r="26" spans="1:13" ht="12.75">
      <c r="A26" t="s">
        <v>112</v>
      </c>
      <c r="J26" s="20">
        <v>3</v>
      </c>
      <c r="K26" s="20"/>
      <c r="L26" s="44"/>
      <c r="M26" s="32">
        <f t="shared" si="1"/>
        <v>0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144804.16</v>
      </c>
      <c r="J39" s="20"/>
      <c r="K39" s="29" t="s">
        <v>50</v>
      </c>
      <c r="L39" s="28">
        <f>SUM(L24:L38)</f>
        <v>186.82999999999998</v>
      </c>
      <c r="M39" s="33">
        <f>SUM(M24:M38)</f>
        <v>44807.164297266</v>
      </c>
    </row>
    <row r="40" spans="1:11" ht="12.75">
      <c r="A40" t="s">
        <v>7</v>
      </c>
      <c r="F40" s="5">
        <v>123809.91</v>
      </c>
      <c r="K40" s="1" t="s">
        <v>54</v>
      </c>
    </row>
    <row r="41" spans="2:13" ht="12.75">
      <c r="B41" t="s">
        <v>8</v>
      </c>
      <c r="F41" s="9">
        <f>F40/F39</f>
        <v>0.8550162509143384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125514.91</v>
      </c>
      <c r="J43" s="23">
        <v>1</v>
      </c>
      <c r="K43" s="20"/>
      <c r="L43" s="25"/>
      <c r="M43" s="23"/>
    </row>
    <row r="44" spans="10:13" ht="12.75">
      <c r="J44" s="23">
        <v>2</v>
      </c>
      <c r="K44" s="20"/>
      <c r="L44" s="23"/>
      <c r="M44" s="23"/>
    </row>
    <row r="45" spans="2:13" ht="12.75">
      <c r="B45" s="1" t="s">
        <v>10</v>
      </c>
      <c r="C45" s="1"/>
      <c r="J45" s="23">
        <v>3</v>
      </c>
      <c r="K45" s="43"/>
      <c r="L45" s="23"/>
      <c r="M45" s="52"/>
    </row>
    <row r="46" spans="10:13" ht="12.75">
      <c r="J46" s="23">
        <v>4</v>
      </c>
      <c r="K46" s="43"/>
      <c r="L46" s="23"/>
      <c r="M46" s="52"/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/>
      <c r="L47" s="23"/>
      <c r="M47" s="23"/>
    </row>
    <row r="48" spans="1:13" ht="12.75">
      <c r="A48" t="s">
        <v>12</v>
      </c>
      <c r="F48" s="11">
        <f>4614*1.302</f>
        <v>6007.428</v>
      </c>
      <c r="J48" s="23">
        <v>6</v>
      </c>
      <c r="K48" s="43"/>
      <c r="L48" s="23"/>
      <c r="M48" s="52"/>
    </row>
    <row r="49" spans="1:13" ht="12.75">
      <c r="A49" s="6" t="s">
        <v>15</v>
      </c>
      <c r="F49" s="11">
        <f>7500*1.302</f>
        <v>9765</v>
      </c>
      <c r="J49" s="23">
        <v>7</v>
      </c>
      <c r="K49" s="43"/>
      <c r="L49" s="23"/>
      <c r="M49" s="23"/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/>
      <c r="L50" s="23"/>
      <c r="M50" s="23"/>
    </row>
    <row r="51" spans="1:13" ht="12.75">
      <c r="A51" s="4" t="s">
        <v>26</v>
      </c>
      <c r="B51" s="1"/>
      <c r="F51" s="31">
        <f>F48+F49+F50</f>
        <v>15772.428</v>
      </c>
      <c r="J51" s="23">
        <v>9</v>
      </c>
      <c r="K51" s="43"/>
      <c r="L51" s="23"/>
      <c r="M51" s="23"/>
    </row>
    <row r="52" spans="1:13" ht="12.75">
      <c r="A52" s="4" t="s">
        <v>16</v>
      </c>
      <c r="J52" s="23">
        <v>10</v>
      </c>
      <c r="K52" s="43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0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B57*D57</f>
        <v>18915</v>
      </c>
      <c r="G57" s="1"/>
      <c r="J57" s="23">
        <v>15</v>
      </c>
      <c r="K57" s="43"/>
      <c r="L57" s="23"/>
      <c r="M57" s="23"/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294676</v>
      </c>
      <c r="D61">
        <v>224780.6</v>
      </c>
      <c r="E61">
        <v>6455.5</v>
      </c>
      <c r="F61" s="34">
        <f>C61/D61*E61</f>
        <v>8462.834061302443</v>
      </c>
      <c r="J61" s="23">
        <v>19</v>
      </c>
      <c r="K61" s="43"/>
      <c r="L61" s="23"/>
      <c r="M61" s="23"/>
    </row>
    <row r="62" spans="1:13" ht="12.75">
      <c r="A62" t="s">
        <v>18</v>
      </c>
      <c r="F62" s="34">
        <f>M20</f>
        <v>10308.45586764</v>
      </c>
      <c r="J62" s="23">
        <v>20</v>
      </c>
      <c r="K62" s="43"/>
      <c r="L62" s="23"/>
      <c r="M62" s="23"/>
    </row>
    <row r="63" spans="1:13" ht="12.75">
      <c r="A63" t="s">
        <v>19</v>
      </c>
      <c r="F63" s="11">
        <f>M39</f>
        <v>44807.164297266</v>
      </c>
      <c r="J63" s="23">
        <v>21</v>
      </c>
      <c r="K63" s="43"/>
      <c r="L63" s="23"/>
      <c r="M63" s="23"/>
    </row>
    <row r="64" spans="1:13" ht="12.75">
      <c r="A64" t="s">
        <v>76</v>
      </c>
      <c r="F64" s="5">
        <f>0*600*1.302</f>
        <v>0</v>
      </c>
      <c r="J64" s="23">
        <v>22</v>
      </c>
      <c r="K64" s="43"/>
      <c r="L64" s="23"/>
      <c r="M64" s="23"/>
    </row>
    <row r="65" spans="1:13" ht="12.75">
      <c r="A65" t="s">
        <v>20</v>
      </c>
      <c r="F65" s="11">
        <f>M69</f>
        <v>0</v>
      </c>
      <c r="J65" s="23">
        <v>23</v>
      </c>
      <c r="K65" s="43"/>
      <c r="L65" s="23"/>
      <c r="M65" s="23"/>
    </row>
    <row r="66" spans="1:13" ht="12.75">
      <c r="A66" t="s">
        <v>21</v>
      </c>
      <c r="J66" s="23">
        <v>24</v>
      </c>
      <c r="K66" s="43"/>
      <c r="L66" s="23"/>
      <c r="M66" s="23"/>
    </row>
    <row r="67" spans="1:13" ht="12.75">
      <c r="A67" t="s">
        <v>22</v>
      </c>
      <c r="J67" s="23">
        <v>25</v>
      </c>
      <c r="K67" s="43"/>
      <c r="L67" s="23"/>
      <c r="M67" s="23"/>
    </row>
    <row r="68" spans="2:13" ht="12.75">
      <c r="B68">
        <v>6455.5</v>
      </c>
      <c r="C68" t="s">
        <v>13</v>
      </c>
      <c r="D68" s="11">
        <v>0.24</v>
      </c>
      <c r="E68" t="s">
        <v>14</v>
      </c>
      <c r="F68" s="11">
        <f>B68*D68</f>
        <v>1549.32</v>
      </c>
      <c r="J68" s="23">
        <v>26</v>
      </c>
      <c r="K68" s="43"/>
      <c r="L68" s="23"/>
      <c r="M68" s="23"/>
    </row>
    <row r="69" spans="1:13" ht="12.75">
      <c r="A69" s="47" t="s">
        <v>86</v>
      </c>
      <c r="B69" s="47"/>
      <c r="C69" s="47"/>
      <c r="D69" s="48"/>
      <c r="E69" s="47"/>
      <c r="F69" s="48">
        <v>0</v>
      </c>
      <c r="J69" s="20"/>
      <c r="K69" s="20"/>
      <c r="L69" s="30" t="s">
        <v>57</v>
      </c>
      <c r="M69" s="33">
        <f>SUM(M43:M68)</f>
        <v>0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65127.77422620844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0.24</v>
      </c>
      <c r="E73" t="s">
        <v>14</v>
      </c>
      <c r="F73" s="11">
        <f>B73*D73</f>
        <v>1549.32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0.91</v>
      </c>
      <c r="F76" s="11">
        <f>B76*D76</f>
        <v>5874.505</v>
      </c>
    </row>
    <row r="77" spans="1:6" ht="12.75">
      <c r="A77" s="4" t="s">
        <v>63</v>
      </c>
      <c r="B77" s="1"/>
      <c r="F77" s="31">
        <f>F73+F76</f>
        <v>7423.825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2.23</v>
      </c>
      <c r="F80" s="11">
        <f>B80*D80</f>
        <v>14395.765</v>
      </c>
    </row>
    <row r="81" spans="1:9" ht="12.75">
      <c r="A81" s="4" t="s">
        <v>65</v>
      </c>
      <c r="B81" s="1"/>
      <c r="F81" s="31">
        <f>SUM(F80)</f>
        <v>14395.765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121634.79222620843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7054.817949120089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v>684.73</v>
      </c>
    </row>
    <row r="87" spans="1:6" ht="12.75">
      <c r="A87" s="1"/>
      <c r="B87" s="39" t="s">
        <v>134</v>
      </c>
      <c r="C87" s="39"/>
      <c r="D87" s="1"/>
      <c r="E87" s="54"/>
      <c r="F87" s="55">
        <v>3610.22</v>
      </c>
    </row>
    <row r="88" spans="1:6" ht="15">
      <c r="A88" s="12" t="s">
        <v>27</v>
      </c>
      <c r="B88" s="12"/>
      <c r="C88" s="42"/>
      <c r="D88" s="12"/>
      <c r="E88" s="12"/>
      <c r="F88" s="35">
        <f>F83+F84+F85+F86+F87</f>
        <v>146150.85037532853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140</v>
      </c>
    </row>
    <row r="90" spans="1:6" ht="12.75">
      <c r="A90" s="13"/>
      <c r="B90" s="46">
        <v>44348</v>
      </c>
      <c r="C90" s="25">
        <v>19476</v>
      </c>
      <c r="D90" s="40">
        <f>F43</f>
        <v>125514.91</v>
      </c>
      <c r="E90" s="40">
        <f>F88</f>
        <v>146150.85037532853</v>
      </c>
      <c r="F90" s="41">
        <f>C90+D90-E90</f>
        <v>-1159.9403753285296</v>
      </c>
    </row>
    <row r="92" spans="1:6" ht="13.5" thickBot="1">
      <c r="A92" t="s">
        <v>116</v>
      </c>
      <c r="C92" s="50">
        <v>44348</v>
      </c>
      <c r="D92" s="8" t="s">
        <v>117</v>
      </c>
      <c r="E92" s="50">
        <v>44377</v>
      </c>
      <c r="F92" t="s">
        <v>118</v>
      </c>
    </row>
    <row r="93" spans="1:7" ht="13.5" thickBot="1">
      <c r="A93" t="s">
        <v>119</v>
      </c>
      <c r="F93" s="51">
        <f>E90</f>
        <v>146150.85037532853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2021-10-06T08:31:47Z</dcterms:modified>
  <cp:category/>
  <cp:version/>
  <cp:contentType/>
  <cp:contentStatus/>
</cp:coreProperties>
</file>