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<sst xmlns="http://schemas.openxmlformats.org/spreadsheetml/2006/main" count="168" uniqueCount="147">
  <si>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</si>
  <si>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</si>
  <si>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</si>
  <si>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</si>
  <si>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</si>
  <si>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</si>
  <si>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</si>
  <si>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</si>
  <si>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</si>
  <si>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</si>
  <si>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</si>
  <si>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</si>
  <si>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</si>
  <si>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</si>
  <si>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</si>
  <si>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</si>
  <si>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</si>
  <si>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</si>
  <si>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</si>
  <si>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</si>
  <si>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</si>
  <si>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</si>
  <si>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</si>
  <si>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</si>
  <si>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</si>
  <si>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</si>
  <si>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</si>
  <si>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</si>
  <si>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</si>
  <si>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</si>
  <si>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</si>
  <si>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</si>
  <si>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</si>
  <si>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</si>
  <si>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</si>
  <si>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</si>
  <si>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</si>
  <si>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</si>
  <si>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</si>
  <si>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</si>
  <si>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</si>
  <si>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</si>
  <si>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</si>
  <si>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</si>
  <si>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</si>
  <si>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</si>
  <si>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</si>
  <si>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</si>
  <si>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</si>
  <si>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</si>
  <si>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</si>
  <si>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</si>
  <si>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</si>
  <si>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</si>
  <si>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</si>
  <si>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</si>
  <si>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</si>
  <si>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</si>
  <si>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</si>
  <si>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</si>
  <si>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</si>
  <si>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</si>
  <si>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</si>
  <si>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</si>
  <si>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</si>
  <si>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</si>
  <si>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</si>
  <si>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</si>
  <si>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</si>
  <si>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</si>
  <si>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</si>
  <si>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</si>
  <si>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</si>
  <si>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</si>
  <si>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</si>
  <si>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</si>
  <si>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</si>
  <si>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</si>
  <si>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</si>
  <si>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</si>
  <si>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</si>
  <si>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</si>
  <si>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</si>
  <si>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</si>
  <si>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</si>
  <si>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</si>
  <si>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</si>
  <si>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</si>
  <si>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</si>
  <si>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</si>
  <si>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</si>
  <si>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</si>
  <si>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</si>
  <si>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</si>
  <si>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</si>
  <si>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</si>
  <si>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</si>
  <si>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</si>
  <si>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</si>
  <si>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</si>
  <si>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</si>
  <si>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</si>
  <si>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</si>
  <si>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</si>
  <si>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</si>
  <si>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</si>
  <si>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</si>
  <si>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</si>
  <si>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</si>
  <si>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</si>
  <si>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</si>
  <si>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</si>
  <si>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</si>
  <si>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</si>
  <si>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</si>
  <si>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</si>
  <si>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</si>
  <si>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</si>
  <si>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</si>
  <si>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</si>
  <si>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</si>
  <si>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</si>
  <si>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</si>
  <si>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</si>
  <si>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</si>
  <si>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</si>
  <si>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</si>
  <si>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</si>
  <si>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</si>
  <si>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</si>
  <si>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</si>
  <si>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</si>
  <si>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</si>
  <si>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</si>
  <si>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</si>
  <si>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</si>
  <si>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</si>
  <si>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</si>
  <si>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июля</t>
  </si>
  <si>
    <t>за   июль  2021 г.</t>
  </si>
  <si>
    <t>ост.на 01.08</t>
  </si>
  <si>
    <t>прочистка канализации</t>
  </si>
  <si>
    <t>смена ламп (12шт)</t>
  </si>
  <si>
    <t>лампа</t>
  </si>
  <si>
    <t>12шт</t>
  </si>
  <si>
    <t>смена ламп (15шт)</t>
  </si>
  <si>
    <t>15шт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</si>
</sst>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7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6.93</v>
      </c>
      <c r="M20" s="33">
        <f>SUM(M6:M19)</f>
        <v>1445.2275776400002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v>9.66</v>
      </c>
      <c r="M24" s="32">
        <f aca="true" t="shared" si="1" ref="M24:M38">L24*160.174*1.302*1.15</f>
        <v>2316.743601732</v>
      </c>
    </row>
    <row r="25" spans="1:13" ht="12.75">
      <c r="A25" t="s">
        <v>111</v>
      </c>
      <c r="J25" s="20">
        <v>2</v>
      </c>
      <c r="K25" s="20" t="s">
        <v>142</v>
      </c>
      <c r="L25" s="44">
        <f>0.12*7.1</f>
        <v>0.852</v>
      </c>
      <c r="M25" s="32">
        <f t="shared" si="1"/>
        <v>204.33390773039997</v>
      </c>
    </row>
    <row r="26" spans="1:13" ht="12.75">
      <c r="A26" t="s">
        <v>112</v>
      </c>
      <c r="J26" s="20">
        <v>3</v>
      </c>
      <c r="K26" s="20" t="s">
        <v>145</v>
      </c>
      <c r="L26" s="44">
        <f>0.15*7.1</f>
        <v>1.065</v>
      </c>
      <c r="M26" s="32">
        <f t="shared" si="1"/>
        <v>255.41738466299998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f>157776.3-2308.02-52.95</f>
        <v>155415.33</v>
      </c>
      <c r="J39" s="20"/>
      <c r="K39" s="29" t="s">
        <v>50</v>
      </c>
      <c r="L39" s="28">
        <f>SUM(L24:L38)</f>
        <v>11.577</v>
      </c>
      <c r="M39" s="33">
        <f>SUM(M24:M38)</f>
        <v>2776.4948941254</v>
      </c>
    </row>
    <row r="40" spans="1:11" ht="12.75">
      <c r="A40" t="s">
        <v>7</v>
      </c>
      <c r="F40" s="5">
        <v>112751.42</v>
      </c>
      <c r="K40" s="1" t="s">
        <v>54</v>
      </c>
    </row>
    <row r="41" spans="2:13" ht="12.75">
      <c r="B41" t="s">
        <v>8</v>
      </c>
      <c r="F41" s="9">
        <f>F40/F39</f>
        <v>0.7254845451861152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114456.42</v>
      </c>
      <c r="J43" s="23">
        <v>1</v>
      </c>
      <c r="K43" s="20" t="s">
        <v>143</v>
      </c>
      <c r="L43" s="25" t="s">
        <v>144</v>
      </c>
      <c r="M43" s="23">
        <f>12*20</f>
        <v>240</v>
      </c>
    </row>
    <row r="44" spans="10:13" ht="12.75">
      <c r="J44" s="23">
        <v>2</v>
      </c>
      <c r="K44" s="20" t="s">
        <v>143</v>
      </c>
      <c r="L44" s="23" t="s">
        <v>146</v>
      </c>
      <c r="M44" s="23">
        <f>15*11.7</f>
        <v>175.5</v>
      </c>
    </row>
    <row r="45" spans="2:13" ht="12.75">
      <c r="B45" s="1" t="s">
        <v>10</v>
      </c>
      <c r="C45" s="1"/>
      <c r="J45" s="23">
        <v>3</v>
      </c>
      <c r="K45" s="43"/>
      <c r="L45" s="23"/>
      <c r="M45" s="52"/>
    </row>
    <row r="46" spans="10:13" ht="12.75">
      <c r="J46" s="23">
        <v>4</v>
      </c>
      <c r="K46" s="43"/>
      <c r="L46" s="23"/>
      <c r="M46" s="52"/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/>
      <c r="L47" s="23"/>
      <c r="M47" s="23"/>
    </row>
    <row r="48" spans="1:13" ht="12.75">
      <c r="A48" t="s">
        <v>12</v>
      </c>
      <c r="F48" s="11">
        <f>5831*1.302</f>
        <v>7591.962</v>
      </c>
      <c r="J48" s="23">
        <v>6</v>
      </c>
      <c r="K48" s="43"/>
      <c r="L48" s="23"/>
      <c r="M48" s="52"/>
    </row>
    <row r="49" spans="1:13" ht="12.75">
      <c r="A49" s="6" t="s">
        <v>15</v>
      </c>
      <c r="F49" s="11">
        <f>6318.61*1.302</f>
        <v>8226.83022</v>
      </c>
      <c r="J49" s="23">
        <v>7</v>
      </c>
      <c r="K49" s="43"/>
      <c r="L49" s="23"/>
      <c r="M49" s="23"/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/>
      <c r="L50" s="23"/>
      <c r="M50" s="23"/>
    </row>
    <row r="51" spans="1:13" ht="12.75">
      <c r="A51" s="4" t="s">
        <v>26</v>
      </c>
      <c r="B51" s="1"/>
      <c r="F51" s="31">
        <f>F48+F49+F50</f>
        <v>15818.79222</v>
      </c>
      <c r="J51" s="23">
        <v>9</v>
      </c>
      <c r="K51" s="43"/>
      <c r="L51" s="23"/>
      <c r="M51" s="23"/>
    </row>
    <row r="52" spans="1:13" ht="12.75">
      <c r="A52" s="4" t="s">
        <v>16</v>
      </c>
      <c r="J52" s="23">
        <v>10</v>
      </c>
      <c r="K52" s="43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0.4</v>
      </c>
      <c r="E54" t="s">
        <v>14</v>
      </c>
      <c r="F54" s="5">
        <f>B54*D54</f>
        <v>400.20000000000005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400.20000000000005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B57*D57</f>
        <v>18915</v>
      </c>
      <c r="G57" s="1"/>
      <c r="J57" s="23">
        <v>15</v>
      </c>
      <c r="K57" s="43"/>
      <c r="L57" s="23"/>
      <c r="M57" s="23"/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294676</v>
      </c>
      <c r="D61">
        <v>224780.6</v>
      </c>
      <c r="E61">
        <v>6455.5</v>
      </c>
      <c r="F61" s="34">
        <f>C61/D61*E61</f>
        <v>8462.834061302443</v>
      </c>
      <c r="J61" s="23">
        <v>19</v>
      </c>
      <c r="K61" s="43"/>
      <c r="L61" s="23"/>
      <c r="M61" s="23"/>
    </row>
    <row r="62" spans="1:13" ht="12.75">
      <c r="A62" t="s">
        <v>18</v>
      </c>
      <c r="F62" s="34">
        <f>M20</f>
        <v>1445.2275776400002</v>
      </c>
      <c r="J62" s="23">
        <v>20</v>
      </c>
      <c r="K62" s="43"/>
      <c r="L62" s="23"/>
      <c r="M62" s="23"/>
    </row>
    <row r="63" spans="1:13" ht="12.75">
      <c r="A63" t="s">
        <v>19</v>
      </c>
      <c r="F63" s="11">
        <f>M39</f>
        <v>2776.4948941254</v>
      </c>
      <c r="J63" s="23">
        <v>21</v>
      </c>
      <c r="K63" s="43"/>
      <c r="L63" s="23"/>
      <c r="M63" s="23"/>
    </row>
    <row r="64" spans="1:13" ht="12.75">
      <c r="A64" t="s">
        <v>76</v>
      </c>
      <c r="F64" s="5">
        <f>0*600*1.302</f>
        <v>0</v>
      </c>
      <c r="J64" s="23">
        <v>22</v>
      </c>
      <c r="K64" s="43"/>
      <c r="L64" s="23"/>
      <c r="M64" s="23"/>
    </row>
    <row r="65" spans="1:13" ht="12.75">
      <c r="A65" t="s">
        <v>20</v>
      </c>
      <c r="F65" s="11">
        <f>M69</f>
        <v>415.5</v>
      </c>
      <c r="J65" s="23">
        <v>23</v>
      </c>
      <c r="K65" s="43"/>
      <c r="L65" s="23"/>
      <c r="M65" s="23"/>
    </row>
    <row r="66" spans="1:13" ht="12.75">
      <c r="A66" t="s">
        <v>21</v>
      </c>
      <c r="J66" s="23">
        <v>24</v>
      </c>
      <c r="K66" s="43"/>
      <c r="L66" s="23"/>
      <c r="M66" s="23"/>
    </row>
    <row r="67" spans="1:13" ht="12.75">
      <c r="A67" t="s">
        <v>22</v>
      </c>
      <c r="J67" s="23">
        <v>25</v>
      </c>
      <c r="K67" s="43"/>
      <c r="L67" s="23"/>
      <c r="M67" s="23"/>
    </row>
    <row r="68" spans="2:13" ht="12.75">
      <c r="B68">
        <v>6455.5</v>
      </c>
      <c r="C68" t="s">
        <v>13</v>
      </c>
      <c r="D68" s="11">
        <v>0.34</v>
      </c>
      <c r="E68" t="s">
        <v>14</v>
      </c>
      <c r="F68" s="11">
        <f>B68*D68</f>
        <v>2194.8700000000003</v>
      </c>
      <c r="J68" s="23">
        <v>26</v>
      </c>
      <c r="K68" s="43"/>
      <c r="L68" s="23"/>
      <c r="M68" s="23"/>
    </row>
    <row r="69" spans="1:13" ht="12.75">
      <c r="A69" s="47" t="s">
        <v>86</v>
      </c>
      <c r="B69" s="47"/>
      <c r="C69" s="47"/>
      <c r="D69" s="48"/>
      <c r="E69" s="47"/>
      <c r="F69" s="48">
        <v>0</v>
      </c>
      <c r="J69" s="20"/>
      <c r="K69" s="20"/>
      <c r="L69" s="30" t="s">
        <v>57</v>
      </c>
      <c r="M69" s="33">
        <f>SUM(M43:M68)</f>
        <v>415.5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15294.926533067845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0.24</v>
      </c>
      <c r="E73" t="s">
        <v>14</v>
      </c>
      <c r="F73" s="11">
        <f>B73*D73</f>
        <v>1549.32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0.81</v>
      </c>
      <c r="F76" s="11">
        <f>B76*D76</f>
        <v>5228.955</v>
      </c>
    </row>
    <row r="77" spans="1:6" ht="12.75">
      <c r="A77" s="4" t="s">
        <v>63</v>
      </c>
      <c r="B77" s="1"/>
      <c r="F77" s="31">
        <f>F73+F76</f>
        <v>6778.275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2.35</v>
      </c>
      <c r="F80" s="11">
        <f>B80*D80</f>
        <v>15170.425000000001</v>
      </c>
    </row>
    <row r="81" spans="1:9" ht="12.75">
      <c r="A81" s="4" t="s">
        <v>65</v>
      </c>
      <c r="B81" s="1"/>
      <c r="F81" s="31">
        <f>SUM(F80)</f>
        <v>15170.425000000001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72377.61875306784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4197.901887677935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v>684.73</v>
      </c>
    </row>
    <row r="87" spans="1:6" ht="12.75">
      <c r="A87" s="1"/>
      <c r="B87" s="39" t="s">
        <v>134</v>
      </c>
      <c r="C87" s="39"/>
      <c r="D87" s="1"/>
      <c r="E87" s="54"/>
      <c r="F87" s="55">
        <v>3839.25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94265.79084074577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140</v>
      </c>
    </row>
    <row r="90" spans="1:6" ht="12.75">
      <c r="A90" s="13"/>
      <c r="B90" s="46">
        <v>44378</v>
      </c>
      <c r="C90" s="25">
        <v>-1160</v>
      </c>
      <c r="D90" s="40">
        <f>F43</f>
        <v>114456.42</v>
      </c>
      <c r="E90" s="40">
        <f>F88</f>
        <v>94265.79084074577</v>
      </c>
      <c r="F90" s="41">
        <f>C90+D90-E90</f>
        <v>19030.629159254226</v>
      </c>
    </row>
    <row r="92" spans="1:6" ht="13.5" thickBot="1">
      <c r="A92" t="s">
        <v>116</v>
      </c>
      <c r="C92" s="50">
        <v>44378</v>
      </c>
      <c r="D92" s="8" t="s">
        <v>117</v>
      </c>
      <c r="E92" s="50">
        <v>44408</v>
      </c>
      <c r="F92" t="s">
        <v>118</v>
      </c>
    </row>
    <row r="93" spans="1:7" ht="13.5" thickBot="1">
      <c r="A93" t="s">
        <v>119</v>
      </c>
      <c r="F93" s="51">
        <f>E90</f>
        <v>94265.79084074577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2021-11-25T13:15:58Z</dcterms:modified>
  <cp:category/>
  <cp:version/>
  <cp:contentType/>
  <cp:contentStatus/>
</cp:coreProperties>
</file>