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<sst xmlns="http://schemas.openxmlformats.org/spreadsheetml/2006/main" count="181" uniqueCount="152">
  <si>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</si>
  <si>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</si>
  <si>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</si>
  <si>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</si>
  <si>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</si>
  <si>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</si>
  <si>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</si>
  <si>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</si>
  <si>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</si>
  <si>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</si>
  <si>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</si>
  <si>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</si>
  <si>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</si>
  <si>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</si>
  <si>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</si>
  <si>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</si>
  <si>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</si>
  <si>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</si>
  <si>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</si>
  <si>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</si>
  <si>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</si>
  <si>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</si>
  <si>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</si>
  <si>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</si>
  <si>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</si>
  <si>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</si>
  <si>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</si>
  <si>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</si>
  <si>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</si>
  <si>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</si>
  <si>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</si>
  <si>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</si>
  <si>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</si>
  <si>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</si>
  <si>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</si>
  <si>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</si>
  <si>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</si>
  <si>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</si>
  <si>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</si>
  <si>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</si>
  <si>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</si>
  <si>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</si>
  <si>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</si>
  <si>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</si>
  <si>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</si>
  <si>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</si>
  <si>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</si>
  <si>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</si>
  <si>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</si>
  <si>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</si>
  <si>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</si>
  <si>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</si>
  <si>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</si>
  <si>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</si>
  <si>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</si>
  <si>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</si>
  <si>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</si>
  <si>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</si>
  <si>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</si>
  <si>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</si>
  <si>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</si>
  <si>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</si>
  <si>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</si>
  <si>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</si>
  <si>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</si>
  <si>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</si>
  <si>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</si>
  <si>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</si>
  <si>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</si>
  <si>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</si>
  <si>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</si>
  <si>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</si>
  <si>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</si>
  <si>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</si>
  <si>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</si>
  <si>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</si>
  <si>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</si>
  <si>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</si>
  <si>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</si>
  <si>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</si>
  <si>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</si>
  <si>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</si>
  <si>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</si>
  <si>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</si>
  <si>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</si>
  <si>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</si>
  <si>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</si>
  <si>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</si>
  <si>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</si>
  <si>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</si>
  <si>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</si>
  <si>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</si>
  <si>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</si>
  <si>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</si>
  <si>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</si>
  <si>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</si>
  <si>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</si>
  <si>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</si>
  <si>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</si>
  <si>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</si>
  <si>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</si>
  <si>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</si>
  <si>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</si>
  <si>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</si>
  <si>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</si>
  <si>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</si>
  <si>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</si>
  <si>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</si>
  <si>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</si>
  <si>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</si>
  <si>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</si>
  <si>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</si>
  <si>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</si>
  <si>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</si>
  <si>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</si>
  <si>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</si>
  <si>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</si>
  <si>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</si>
  <si>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</si>
  <si>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</si>
  <si>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</si>
  <si>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</si>
  <si>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</si>
  <si>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</si>
  <si>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</si>
  <si>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</si>
  <si>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</si>
  <si>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</si>
  <si>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</si>
  <si>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</si>
  <si>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</si>
  <si>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апреля</t>
  </si>
  <si>
    <t>за   апрель  2021 г.</t>
  </si>
  <si>
    <t>ост.на 01.05</t>
  </si>
  <si>
    <t>слив и заполнение системы отопления</t>
  </si>
  <si>
    <t xml:space="preserve">смена вентиял д 15 (2шт) </t>
  </si>
  <si>
    <t>вентиль д 15</t>
  </si>
  <si>
    <t>2шт</t>
  </si>
  <si>
    <t>покраска скамейки</t>
  </si>
  <si>
    <t>краска желтая</t>
  </si>
  <si>
    <t>1шт</t>
  </si>
  <si>
    <t>кисть</t>
  </si>
  <si>
    <t>прокол</t>
  </si>
  <si>
    <t xml:space="preserve">ремонт эл.щита </t>
  </si>
  <si>
    <t>смена эл.провода (1мп) п-д1</t>
  </si>
  <si>
    <t>смена светильника (1шт) п-д1</t>
  </si>
  <si>
    <t>эл.провод</t>
  </si>
  <si>
    <t>1мп</t>
  </si>
  <si>
    <t>светильник</t>
  </si>
  <si>
    <t>сжим</t>
  </si>
  <si>
    <t>4шт</t>
  </si>
  <si>
    <t>ответвитель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</si>
</sst>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2">
      <selection activeCell="D89" sqref="D89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4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2.83</v>
      </c>
      <c r="M6" s="48">
        <f>L6*160.174*1.302</f>
        <v>590.1867308400001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375.3837864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5.13</v>
      </c>
      <c r="M20" s="32">
        <f>SUM(M6:M19)</f>
        <v>1069.84379124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v>2.75</v>
      </c>
      <c r="M24" s="31">
        <f>L24*160.174*1.302*1.15</f>
        <v>659.5284580499999</v>
      </c>
    </row>
    <row r="25" spans="1:13" ht="12.75">
      <c r="A25" t="s">
        <v>114</v>
      </c>
      <c r="J25" s="20">
        <v>2</v>
      </c>
      <c r="K25" s="20" t="s">
        <v>135</v>
      </c>
      <c r="L25" s="48">
        <v>1.62</v>
      </c>
      <c r="M25" s="31">
        <f aca="true" t="shared" si="1" ref="M25:M41">L25*160.174*1.302*1.15</f>
        <v>388.522218924</v>
      </c>
    </row>
    <row r="26" spans="1:13" ht="12.75">
      <c r="A26" t="s">
        <v>115</v>
      </c>
      <c r="J26" s="20">
        <v>3</v>
      </c>
      <c r="K26" s="20" t="s">
        <v>138</v>
      </c>
      <c r="L26" s="48">
        <v>2.8</v>
      </c>
      <c r="M26" s="31">
        <f t="shared" si="1"/>
        <v>671.5198845599999</v>
      </c>
    </row>
    <row r="27" spans="1:13" ht="12.75">
      <c r="A27" s="50" t="s">
        <v>116</v>
      </c>
      <c r="B27" s="50"/>
      <c r="C27" s="50"/>
      <c r="D27" s="50"/>
      <c r="E27" s="50"/>
      <c r="F27" s="50"/>
      <c r="G27" s="50"/>
      <c r="J27" s="20">
        <v>4</v>
      </c>
      <c r="K27" s="20" t="s">
        <v>143</v>
      </c>
      <c r="L27" s="25">
        <v>1.2</v>
      </c>
      <c r="M27" s="31">
        <f t="shared" si="1"/>
        <v>287.79423624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144</v>
      </c>
      <c r="L28" s="25">
        <v>0.19</v>
      </c>
      <c r="M28" s="31">
        <f t="shared" si="1"/>
        <v>45.567420737999996</v>
      </c>
    </row>
    <row r="29" spans="1:13" ht="12.75">
      <c r="A29" t="s">
        <v>118</v>
      </c>
      <c r="B29" s="1"/>
      <c r="C29" s="8"/>
      <c r="D29" s="8"/>
      <c r="J29" s="20">
        <v>6</v>
      </c>
      <c r="K29" s="20" t="s">
        <v>145</v>
      </c>
      <c r="L29" s="48">
        <v>0.89</v>
      </c>
      <c r="M29" s="31">
        <f t="shared" si="1"/>
        <v>213.44739187800002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48832.11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39929.24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0.8176841017109439</v>
      </c>
      <c r="J42" s="20"/>
      <c r="K42" s="30" t="s">
        <v>57</v>
      </c>
      <c r="L42" s="28">
        <f>SUM(L24:L41)</f>
        <v>9.45</v>
      </c>
      <c r="M42" s="32">
        <f>SUM(M24:M41)</f>
        <v>2266.3796103899995</v>
      </c>
    </row>
    <row r="43" spans="1:11" ht="12.75">
      <c r="A43" s="7" t="s">
        <v>125</v>
      </c>
      <c r="B43" s="7"/>
      <c r="C43" s="7"/>
      <c r="D43" s="7"/>
      <c r="E43" s="7"/>
      <c r="F43" s="5">
        <f>250+400+250+400</f>
        <v>1300</v>
      </c>
      <c r="K43" s="1" t="s">
        <v>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41229.24</v>
      </c>
      <c r="J44" s="22" t="s">
        <v>35</v>
      </c>
      <c r="K44" s="22"/>
      <c r="L44" s="22" t="s">
        <v>62</v>
      </c>
      <c r="M44" s="22" t="s">
        <v>41</v>
      </c>
    </row>
    <row r="45" spans="10:13" ht="12.75">
      <c r="J45" s="23" t="s">
        <v>36</v>
      </c>
      <c r="K45" s="23" t="s">
        <v>37</v>
      </c>
      <c r="L45" s="23"/>
      <c r="M45" s="23"/>
    </row>
    <row r="46" spans="2:13" ht="12.75">
      <c r="B46" s="1" t="s">
        <v>10</v>
      </c>
      <c r="C46" s="1"/>
      <c r="J46" s="20">
        <v>1</v>
      </c>
      <c r="K46" s="53" t="s">
        <v>136</v>
      </c>
      <c r="L46" s="23" t="s">
        <v>137</v>
      </c>
      <c r="M46" s="23">
        <f>2*318.36</f>
        <v>636.72</v>
      </c>
    </row>
    <row r="47" spans="10:13" ht="12.75">
      <c r="J47" s="20">
        <v>2</v>
      </c>
      <c r="K47" s="20" t="s">
        <v>139</v>
      </c>
      <c r="L47" s="23" t="s">
        <v>140</v>
      </c>
      <c r="M47" s="23">
        <v>151.4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141</v>
      </c>
      <c r="L48" s="23" t="s">
        <v>140</v>
      </c>
      <c r="M48" s="23">
        <v>45</v>
      </c>
    </row>
    <row r="49" spans="1:13" ht="12.75">
      <c r="A49" t="s">
        <v>12</v>
      </c>
      <c r="F49" s="11">
        <f>4831*1.302</f>
        <v>6289.962</v>
      </c>
      <c r="J49" s="20">
        <v>4</v>
      </c>
      <c r="K49" s="20" t="s">
        <v>142</v>
      </c>
      <c r="L49" s="23" t="s">
        <v>137</v>
      </c>
      <c r="M49" s="23">
        <v>200</v>
      </c>
    </row>
    <row r="50" spans="1:13" ht="12.75">
      <c r="A50" s="6" t="s">
        <v>15</v>
      </c>
      <c r="F50" s="11">
        <f>1745*1.302</f>
        <v>2271.9900000000002</v>
      </c>
      <c r="J50" s="20">
        <v>5</v>
      </c>
      <c r="K50" s="20" t="s">
        <v>146</v>
      </c>
      <c r="L50" s="25" t="s">
        <v>147</v>
      </c>
      <c r="M50" s="23">
        <v>39.3</v>
      </c>
    </row>
    <row r="51" spans="1:13" ht="12.75">
      <c r="A51" s="58" t="s">
        <v>83</v>
      </c>
      <c r="B51" s="56"/>
      <c r="C51" s="56"/>
      <c r="D51" s="56"/>
      <c r="E51" s="59">
        <v>0</v>
      </c>
      <c r="F51" s="57">
        <f>E51*E33</f>
        <v>0</v>
      </c>
      <c r="J51" s="20">
        <v>6</v>
      </c>
      <c r="K51" s="20" t="s">
        <v>148</v>
      </c>
      <c r="L51" s="23" t="s">
        <v>140</v>
      </c>
      <c r="M51" s="23">
        <v>229.05</v>
      </c>
    </row>
    <row r="52" spans="1:13" ht="12.75">
      <c r="A52" s="10" t="s">
        <v>33</v>
      </c>
      <c r="D52" s="5"/>
      <c r="F52" s="33">
        <f>F49+F50+F51</f>
        <v>8561.952000000001</v>
      </c>
      <c r="J52" s="20">
        <v>7</v>
      </c>
      <c r="K52" s="20" t="s">
        <v>149</v>
      </c>
      <c r="L52" s="23" t="s">
        <v>150</v>
      </c>
      <c r="M52" s="23">
        <f>4*53.1</f>
        <v>212.4</v>
      </c>
    </row>
    <row r="53" spans="1:13" ht="12.75">
      <c r="A53" s="4" t="s">
        <v>16</v>
      </c>
      <c r="D53" s="5"/>
      <c r="J53" s="20">
        <v>8</v>
      </c>
      <c r="K53" s="20" t="s">
        <v>151</v>
      </c>
      <c r="L53" s="23" t="s">
        <v>137</v>
      </c>
      <c r="M53" s="23">
        <f>2*53.1</f>
        <v>106.2</v>
      </c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9</v>
      </c>
      <c r="K54" s="20" t="s">
        <v>142</v>
      </c>
      <c r="L54" s="25" t="s">
        <v>137</v>
      </c>
      <c r="M54" s="25">
        <v>200</v>
      </c>
    </row>
    <row r="55" spans="1:13" ht="12.75">
      <c r="A55" s="46" t="s">
        <v>79</v>
      </c>
      <c r="B55" s="46"/>
      <c r="C55" s="46"/>
      <c r="D55" s="47">
        <v>0</v>
      </c>
      <c r="E55" s="46"/>
      <c r="F55" s="49">
        <v>0</v>
      </c>
      <c r="J55" s="20">
        <v>10</v>
      </c>
      <c r="K55" s="20"/>
      <c r="L55" s="25"/>
      <c r="M55" s="25"/>
    </row>
    <row r="56" spans="1:13" ht="12.75">
      <c r="A56" t="s">
        <v>78</v>
      </c>
      <c r="B56">
        <v>0</v>
      </c>
      <c r="C56" t="s">
        <v>13</v>
      </c>
      <c r="D56" s="5">
        <v>0</v>
      </c>
      <c r="E56" t="s">
        <v>14</v>
      </c>
      <c r="F56" s="5">
        <f>B56*D56</f>
        <v>0</v>
      </c>
      <c r="J56" s="20">
        <v>11</v>
      </c>
      <c r="K56" s="20"/>
      <c r="L56" s="25"/>
      <c r="M56" s="25"/>
    </row>
    <row r="57" spans="1:13" ht="12.75">
      <c r="A57" s="10" t="s">
        <v>17</v>
      </c>
      <c r="B57" s="10"/>
      <c r="C57" s="10"/>
      <c r="F57" s="33">
        <f>SUM(F54:F56)</f>
        <v>0</v>
      </c>
      <c r="J57" s="20">
        <v>12</v>
      </c>
      <c r="K57" s="20"/>
      <c r="L57" s="25"/>
      <c r="M57" s="25"/>
    </row>
    <row r="58" spans="1:13" ht="12.75">
      <c r="A58" s="4" t="s">
        <v>18</v>
      </c>
      <c r="B58" s="4"/>
      <c r="J58" s="20">
        <v>13</v>
      </c>
      <c r="K58" s="20"/>
      <c r="L58" s="25"/>
      <c r="M58" s="25"/>
    </row>
    <row r="59" spans="1:13" ht="12.75">
      <c r="A59" t="s">
        <v>19</v>
      </c>
      <c r="C59">
        <v>295302</v>
      </c>
      <c r="D59">
        <v>224780.8</v>
      </c>
      <c r="E59">
        <v>3205.8</v>
      </c>
      <c r="F59" s="36">
        <f>C59/D59*E59</f>
        <v>4211.565897087296</v>
      </c>
      <c r="J59" s="20">
        <v>14</v>
      </c>
      <c r="K59" s="20"/>
      <c r="L59" s="25"/>
      <c r="M59" s="25"/>
    </row>
    <row r="60" spans="1:13" ht="12.75">
      <c r="A60" t="s">
        <v>20</v>
      </c>
      <c r="F60" s="36">
        <f>M20</f>
        <v>1069.84379124</v>
      </c>
      <c r="J60" s="20">
        <v>15</v>
      </c>
      <c r="K60" s="20"/>
      <c r="L60" s="25"/>
      <c r="M60" s="25"/>
    </row>
    <row r="61" spans="1:13" ht="12.75">
      <c r="A61" t="s">
        <v>21</v>
      </c>
      <c r="F61" s="11">
        <f>M42</f>
        <v>2266.3796103899995</v>
      </c>
      <c r="J61" s="20">
        <v>16</v>
      </c>
      <c r="K61" s="20"/>
      <c r="L61" s="25"/>
      <c r="M61" s="25"/>
    </row>
    <row r="62" spans="1:13" ht="12.75">
      <c r="A62" t="s">
        <v>70</v>
      </c>
      <c r="F62" s="5">
        <f>0*600*1.302</f>
        <v>0</v>
      </c>
      <c r="J62" s="20">
        <v>17</v>
      </c>
      <c r="K62" s="20"/>
      <c r="L62" s="25"/>
      <c r="M62" s="25"/>
    </row>
    <row r="63" spans="1:13" ht="12.75">
      <c r="A63" t="s">
        <v>22</v>
      </c>
      <c r="F63" s="5">
        <f>M70</f>
        <v>1820.07</v>
      </c>
      <c r="J63" s="20">
        <v>18</v>
      </c>
      <c r="K63" s="20"/>
      <c r="L63" s="25"/>
      <c r="M63" s="25"/>
    </row>
    <row r="64" spans="1:13" ht="12.75">
      <c r="A64" t="s">
        <v>23</v>
      </c>
      <c r="F64" s="5"/>
      <c r="J64" s="20">
        <v>19</v>
      </c>
      <c r="K64" s="20"/>
      <c r="L64" s="25"/>
      <c r="M64" s="25"/>
    </row>
    <row r="65" spans="1:13" ht="12.75">
      <c r="A65" t="s">
        <v>24</v>
      </c>
      <c r="F65" s="5"/>
      <c r="J65" s="20">
        <v>20</v>
      </c>
      <c r="K65" s="20"/>
      <c r="L65" s="25"/>
      <c r="M65" s="25"/>
    </row>
    <row r="66" spans="2:13" ht="12.75">
      <c r="B66">
        <v>3205.8</v>
      </c>
      <c r="C66" t="s">
        <v>13</v>
      </c>
      <c r="D66" s="11">
        <v>0.47</v>
      </c>
      <c r="E66" t="s">
        <v>14</v>
      </c>
      <c r="F66" s="11">
        <f>B66*D66</f>
        <v>1506.726</v>
      </c>
      <c r="J66" s="20">
        <v>21</v>
      </c>
      <c r="K66" s="20"/>
      <c r="L66" s="25"/>
      <c r="M66" s="25"/>
    </row>
    <row r="67" spans="1:13" ht="12.75">
      <c r="A67" s="56" t="s">
        <v>77</v>
      </c>
      <c r="B67" s="56"/>
      <c r="C67" s="56"/>
      <c r="D67" s="57"/>
      <c r="E67" s="56"/>
      <c r="F67" s="57">
        <v>0</v>
      </c>
      <c r="J67" s="20">
        <v>22</v>
      </c>
      <c r="K67" s="20"/>
      <c r="L67" s="25"/>
      <c r="M67" s="25"/>
    </row>
    <row r="68" spans="1:13" ht="12.75">
      <c r="A68" s="56" t="s">
        <v>84</v>
      </c>
      <c r="B68" s="56"/>
      <c r="C68" s="56"/>
      <c r="D68" s="57">
        <v>0</v>
      </c>
      <c r="E68" s="56"/>
      <c r="F68" s="57">
        <f>D68*E33</f>
        <v>0</v>
      </c>
      <c r="J68" s="20">
        <v>23</v>
      </c>
      <c r="K68" s="20"/>
      <c r="L68" s="25"/>
      <c r="M68" s="25"/>
    </row>
    <row r="69" spans="1:13" ht="12.75">
      <c r="A69" s="10" t="s">
        <v>25</v>
      </c>
      <c r="B69" s="10"/>
      <c r="C69" s="10"/>
      <c r="F69" s="33">
        <f>SUM(F59:F68)</f>
        <v>10874.585298717297</v>
      </c>
      <c r="J69" s="20">
        <v>24</v>
      </c>
      <c r="K69" s="20"/>
      <c r="L69" s="25"/>
      <c r="M69" s="25"/>
    </row>
    <row r="70" spans="1:13" ht="12.75">
      <c r="A70" s="4" t="s">
        <v>26</v>
      </c>
      <c r="J70" s="20"/>
      <c r="K70" s="20"/>
      <c r="L70" s="34" t="s">
        <v>63</v>
      </c>
      <c r="M70" s="35">
        <f>SUM(M46:M69)</f>
        <v>1820.07</v>
      </c>
    </row>
    <row r="71" spans="1:6" ht="12.75">
      <c r="A71" t="s">
        <v>27</v>
      </c>
      <c r="B71">
        <v>3205.8</v>
      </c>
      <c r="C71" t="s">
        <v>65</v>
      </c>
      <c r="D71" s="5">
        <v>0.24</v>
      </c>
      <c r="E71" t="s">
        <v>14</v>
      </c>
      <c r="F71" s="11">
        <f>B71*D71</f>
        <v>769.392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0.55</v>
      </c>
      <c r="E74" t="s">
        <v>14</v>
      </c>
      <c r="F74" s="11">
        <f>B74*D74</f>
        <v>1763.1900000000003</v>
      </c>
    </row>
    <row r="75" spans="1:6" ht="12.75">
      <c r="A75" s="10" t="s">
        <v>29</v>
      </c>
      <c r="F75" s="33">
        <f>F71+F74</f>
        <v>2532.5820000000003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2.13</v>
      </c>
      <c r="E78" t="s">
        <v>14</v>
      </c>
      <c r="F78" s="11">
        <f>B78*D78</f>
        <v>6828.354</v>
      </c>
    </row>
    <row r="79" spans="1:6" ht="12.75">
      <c r="A79" s="10" t="s">
        <v>31</v>
      </c>
      <c r="F79" s="33">
        <f>SUM(F78)</f>
        <v>6828.354</v>
      </c>
    </row>
    <row r="80" spans="1:6" ht="12.75">
      <c r="A80" s="60" t="s">
        <v>76</v>
      </c>
      <c r="B80" s="56"/>
      <c r="C80" s="56"/>
      <c r="D80" s="59">
        <v>0</v>
      </c>
      <c r="E80" s="56"/>
      <c r="F80" s="61">
        <f>D80*E33</f>
        <v>0</v>
      </c>
    </row>
    <row r="81" spans="1:9" ht="12.75">
      <c r="A81" s="1" t="s">
        <v>32</v>
      </c>
      <c r="B81" s="1"/>
      <c r="F81" s="33">
        <f>F52+F57+F69+F75+F79+F80</f>
        <v>28797.473298717297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1670.2534513256032</v>
      </c>
    </row>
    <row r="83" spans="1:6" ht="12.75">
      <c r="A83" s="1"/>
      <c r="B83" s="37" t="s">
        <v>127</v>
      </c>
      <c r="C83" s="37"/>
      <c r="D83" s="1"/>
      <c r="E83" s="54"/>
      <c r="F83" s="55">
        <v>1139.88</v>
      </c>
    </row>
    <row r="84" spans="1:6" ht="12.75">
      <c r="A84" s="1"/>
      <c r="B84" s="37" t="s">
        <v>128</v>
      </c>
      <c r="C84" s="37"/>
      <c r="D84" s="1"/>
      <c r="E84" s="54"/>
      <c r="F84" s="55">
        <v>192.48</v>
      </c>
    </row>
    <row r="85" spans="1:6" ht="12.75">
      <c r="A85" s="1"/>
      <c r="B85" s="37" t="s">
        <v>129</v>
      </c>
      <c r="C85" s="37"/>
      <c r="D85" s="1"/>
      <c r="E85" s="54"/>
      <c r="F85" s="55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31800.0867500429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44287</v>
      </c>
      <c r="C88" s="41">
        <v>-155634</v>
      </c>
      <c r="D88" s="44">
        <f>F44</f>
        <v>41229.24</v>
      </c>
      <c r="E88" s="44">
        <f>F86</f>
        <v>31800.0867500429</v>
      </c>
      <c r="F88" s="45">
        <f>C88+D88-E88</f>
        <v>-146204.84675004293</v>
      </c>
    </row>
    <row r="90" spans="1:6" ht="13.5" thickBot="1">
      <c r="A90" t="s">
        <v>85</v>
      </c>
      <c r="C90" s="51">
        <v>44287</v>
      </c>
      <c r="D90" s="8" t="s">
        <v>86</v>
      </c>
      <c r="E90" s="51">
        <v>44316</v>
      </c>
      <c r="F90" t="s">
        <v>87</v>
      </c>
    </row>
    <row r="91" spans="1:7" ht="13.5" thickBot="1">
      <c r="A91" t="s">
        <v>88</v>
      </c>
      <c r="F91" s="52">
        <f>E88</f>
        <v>31800.0867500429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2017-08-21T12:45:27Z</cp:lastPrinted>
  <dcterms:created xsi:type="dcterms:W3CDTF">2008-08-18T07:30:19Z</dcterms:created>
  <dcterms:modified xsi:type="dcterms:W3CDTF">2022-02-09T08:43:36Z</dcterms:modified>
  <cp:category/>
  <cp:version/>
  <cp:contentType/>
  <cp:contentStatus/>
</cp:coreProperties>
</file>