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<sst xmlns="http://schemas.openxmlformats.org/spreadsheetml/2006/main" count="161" uniqueCount="138">
  <si>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</si>
  <si>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</si>
  <si>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</si>
  <si>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</si>
  <si>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</si>
  <si>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</si>
  <si>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</si>
  <si>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</si>
  <si>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</si>
  <si>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</si>
  <si>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</si>
  <si>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</si>
  <si>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</si>
  <si>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</si>
  <si>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</si>
  <si>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</si>
  <si>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</si>
  <si>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</si>
  <si>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</si>
  <si>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</si>
  <si>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</si>
  <si>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</si>
  <si>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</si>
  <si>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</si>
  <si>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</si>
  <si>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</si>
  <si>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</si>
  <si>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</si>
  <si>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</si>
  <si>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</si>
  <si>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</si>
  <si>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</si>
  <si>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</si>
  <si>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</si>
  <si>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</si>
  <si>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</si>
  <si>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</si>
  <si>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</si>
  <si>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</si>
  <si>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</si>
  <si>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</si>
  <si>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</si>
  <si>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</si>
  <si>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</si>
  <si>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</si>
  <si>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</si>
  <si>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</si>
  <si>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</si>
  <si>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</si>
  <si>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</si>
  <si>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</si>
  <si>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</si>
  <si>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</si>
  <si>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</si>
  <si>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</si>
  <si>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</si>
  <si>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</si>
  <si>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</si>
  <si>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</si>
  <si>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</si>
  <si>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</si>
  <si>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</si>
  <si>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</si>
  <si>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</si>
  <si>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</si>
  <si>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</si>
  <si>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</si>
  <si>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</si>
  <si>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</si>
  <si>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</si>
  <si>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</si>
  <si>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</si>
  <si>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</si>
  <si>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</si>
  <si>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</si>
  <si>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</si>
  <si>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</si>
  <si>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</si>
  <si>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</si>
  <si>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</si>
  <si>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</si>
  <si>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</si>
  <si>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</si>
  <si>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</si>
  <si>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</si>
  <si>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</si>
  <si>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</si>
  <si>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</si>
  <si>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</si>
  <si>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</si>
  <si>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</si>
  <si>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</si>
  <si>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</si>
  <si>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</si>
  <si>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</si>
  <si>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</si>
  <si>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</si>
  <si>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</si>
  <si>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</si>
  <si>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</si>
  <si>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</si>
  <si>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</si>
  <si>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</si>
  <si>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</si>
  <si>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</si>
  <si>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</si>
  <si>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</si>
  <si>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</si>
  <si>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</si>
  <si>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</si>
  <si>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</si>
  <si>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</si>
  <si>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</si>
  <si>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</si>
  <si>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</si>
  <si>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</si>
  <si>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</si>
  <si>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</si>
  <si>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</si>
  <si>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</si>
  <si>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</si>
  <si>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</si>
  <si>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</si>
  <si>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</si>
  <si>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</si>
  <si>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</si>
  <si>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</si>
  <si>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</si>
  <si>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</si>
  <si>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</si>
  <si>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</si>
  <si>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</si>
  <si>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</si>
  <si>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</si>
  <si>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</si>
  <si>
    <t>смена ламп (2шт) п-д1,3</t>
  </si>
  <si>
    <t>лампа</t>
  </si>
  <si>
    <t>2шт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</si>
</sst>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58">
        <v>4</v>
      </c>
      <c r="K2" s="5" t="s">
        <v>133</v>
      </c>
    </row>
    <row r="3" spans="1:13" ht="12.75">
      <c r="A3" t="s">
        <v>85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L6*160.174*1.302</f>
        <v>711.1437286800001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1668.3723840000002</v>
      </c>
    </row>
    <row r="20" spans="1:13" ht="12.75">
      <c r="A20" t="s">
        <v>100</v>
      </c>
      <c r="J20" s="20"/>
      <c r="K20" s="50" t="s">
        <v>57</v>
      </c>
      <c r="L20" s="51">
        <f>SUM(L6:L19)</f>
        <v>14.29</v>
      </c>
      <c r="M20" s="32">
        <f>SUM(M6:M19)</f>
        <v>2980.1301709200006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0.14</v>
      </c>
      <c r="M24" s="31">
        <f aca="true" t="shared" si="1" ref="M24:M35">L24*160.174*1.302*1.15</f>
        <v>33.575994228000006</v>
      </c>
    </row>
    <row r="25" spans="1:13" ht="12.75">
      <c r="A25" t="s">
        <v>105</v>
      </c>
      <c r="J25" s="20">
        <v>2</v>
      </c>
      <c r="K25" s="20"/>
      <c r="L25" s="45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0.14</v>
      </c>
      <c r="M36" s="32">
        <f>SUM(M24:M34)</f>
        <v>33.575994228000006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43948.15</v>
      </c>
      <c r="J40" s="20">
        <v>1</v>
      </c>
      <c r="K40" s="47" t="s">
        <v>136</v>
      </c>
      <c r="L40" s="48" t="s">
        <v>137</v>
      </c>
      <c r="M40" s="59">
        <f>2*11.6</f>
        <v>23.2</v>
      </c>
    </row>
    <row r="41" spans="1:13" ht="12.75">
      <c r="A41" t="s">
        <v>7</v>
      </c>
      <c r="F41" s="11">
        <v>44639.08</v>
      </c>
      <c r="J41" s="20">
        <v>2</v>
      </c>
      <c r="K41" s="47"/>
      <c r="L41" s="48"/>
      <c r="M41" s="59"/>
    </row>
    <row r="42" spans="2:13" ht="12.75">
      <c r="B42" t="s">
        <v>8</v>
      </c>
      <c r="F42" s="9">
        <f>F41/F40</f>
        <v>1.0157214808814479</v>
      </c>
      <c r="J42" s="20">
        <v>3</v>
      </c>
      <c r="K42" s="47"/>
      <c r="L42" s="48"/>
      <c r="M42" s="48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45689.08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6615*1.302</f>
        <v>8612.73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11</v>
      </c>
      <c r="K50" s="20"/>
      <c r="L50" s="25"/>
      <c r="M50" s="25"/>
    </row>
    <row r="51" spans="1:13" ht="12.75">
      <c r="A51" s="66" t="s">
        <v>84</v>
      </c>
      <c r="B51" s="67"/>
      <c r="C51" s="67"/>
      <c r="D51" s="67"/>
      <c r="E51" s="65">
        <v>0</v>
      </c>
      <c r="F51" s="6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12163.284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295302</v>
      </c>
      <c r="D58">
        <v>224780.8</v>
      </c>
      <c r="E58">
        <v>2731</v>
      </c>
      <c r="F58" s="34">
        <f>C58/D58*E58</f>
        <v>3587.8053730567735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2980.1301709200006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33.575994228000006</v>
      </c>
      <c r="J60" s="20"/>
      <c r="K60" s="20"/>
      <c r="L60" s="29" t="s">
        <v>64</v>
      </c>
      <c r="M60" s="27">
        <f>SUM(M40:M59)</f>
        <v>23.2</v>
      </c>
    </row>
    <row r="61" spans="1:7" ht="12.75">
      <c r="A61" t="s">
        <v>72</v>
      </c>
      <c r="F61" s="5">
        <f>0*600*1.302</f>
        <v>0</v>
      </c>
      <c r="G61" s="53"/>
    </row>
    <row r="62" spans="1:6" ht="12.75">
      <c r="A62" t="s">
        <v>22</v>
      </c>
      <c r="F62" s="5">
        <f>M60</f>
        <v>23.2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0">
        <v>0.47</v>
      </c>
      <c r="E65" t="s">
        <v>14</v>
      </c>
      <c r="F65" s="5">
        <f>B65*D65</f>
        <v>1283.57</v>
      </c>
    </row>
    <row r="66" spans="1:6" ht="12.75">
      <c r="A66" s="64" t="s">
        <v>75</v>
      </c>
      <c r="B66" s="64"/>
      <c r="C66" s="64"/>
      <c r="D66" s="64"/>
      <c r="E66" s="64"/>
      <c r="F66" s="65">
        <v>0</v>
      </c>
    </row>
    <row r="67" spans="1:6" ht="12.75">
      <c r="A67" s="64" t="s">
        <v>83</v>
      </c>
      <c r="B67" s="64"/>
      <c r="C67" s="64"/>
      <c r="D67" s="65">
        <v>0</v>
      </c>
      <c r="E67" s="64"/>
      <c r="F67" s="6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7908.281538204774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0.24</v>
      </c>
      <c r="E70" t="s">
        <v>14</v>
      </c>
      <c r="F70" s="11">
        <f>B70*D70</f>
        <v>655.4399999999999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0.55</v>
      </c>
      <c r="E73" t="s">
        <v>14</v>
      </c>
      <c r="F73" s="5">
        <f>B73*D73</f>
        <v>1502.0500000000002</v>
      </c>
    </row>
    <row r="74" spans="1:6" ht="12.75">
      <c r="A74" s="4" t="s">
        <v>29</v>
      </c>
      <c r="B74" s="1"/>
      <c r="F74" s="30">
        <f>F70+F73</f>
        <v>2157.4900000000002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2.13</v>
      </c>
      <c r="E77" t="s">
        <v>14</v>
      </c>
      <c r="F77" s="5">
        <f>B77*D77</f>
        <v>5817.03</v>
      </c>
    </row>
    <row r="78" spans="1:6" ht="12.75">
      <c r="A78" s="4" t="s">
        <v>31</v>
      </c>
      <c r="B78" s="1"/>
      <c r="F78" s="8">
        <f>SUM(F77)</f>
        <v>5817.03</v>
      </c>
    </row>
    <row r="79" spans="1:6" ht="12.75">
      <c r="A79" s="68" t="s">
        <v>78</v>
      </c>
      <c r="B79" s="69"/>
      <c r="C79" s="64"/>
      <c r="D79" s="65">
        <v>0</v>
      </c>
      <c r="E79" s="64"/>
      <c r="F79" s="70">
        <f>D79*E33</f>
        <v>0</v>
      </c>
    </row>
    <row r="80" spans="1:6" ht="12.75">
      <c r="A80" s="1" t="s">
        <v>32</v>
      </c>
      <c r="B80" s="1"/>
      <c r="F80" s="30">
        <f>F52+F56+F68+F74+F78+F79</f>
        <v>28046.085538204774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1626.6729612158767</v>
      </c>
      <c r="I81" s="7"/>
    </row>
    <row r="82" spans="1:9" ht="12.75">
      <c r="A82" s="1"/>
      <c r="B82" s="46" t="s">
        <v>128</v>
      </c>
      <c r="C82" s="43"/>
      <c r="D82" s="44"/>
      <c r="E82" s="63"/>
      <c r="F82" s="62">
        <v>2506.77</v>
      </c>
      <c r="I82" s="7"/>
    </row>
    <row r="83" spans="1:9" ht="12.75">
      <c r="A83" s="1"/>
      <c r="B83" s="46" t="s">
        <v>129</v>
      </c>
      <c r="C83" s="43"/>
      <c r="D83" s="44"/>
      <c r="E83" s="63"/>
      <c r="F83" s="62">
        <v>435.16</v>
      </c>
      <c r="I83" s="7"/>
    </row>
    <row r="84" spans="1:9" ht="12.75">
      <c r="A84" s="1"/>
      <c r="B84" s="46" t="s">
        <v>130</v>
      </c>
      <c r="C84" s="43"/>
      <c r="D84" s="44"/>
      <c r="E84" s="63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32614.688499420652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44287</v>
      </c>
      <c r="C87" s="39">
        <v>-739820</v>
      </c>
      <c r="D87" s="40">
        <f>F44</f>
        <v>45689.08</v>
      </c>
      <c r="E87" s="40">
        <f>F85</f>
        <v>32614.688499420652</v>
      </c>
      <c r="F87" s="42">
        <f>C87+D87-E87</f>
        <v>-726745.6084994207</v>
      </c>
    </row>
    <row r="90" spans="1:6" ht="13.5" thickBot="1">
      <c r="A90" t="s">
        <v>110</v>
      </c>
      <c r="C90" s="56">
        <v>44287</v>
      </c>
      <c r="D90" s="5" t="s">
        <v>111</v>
      </c>
      <c r="E90" s="56">
        <v>44316</v>
      </c>
      <c r="F90" t="s">
        <v>112</v>
      </c>
    </row>
    <row r="91" spans="1:7" ht="13.5" thickBot="1">
      <c r="A91" t="s">
        <v>119</v>
      </c>
      <c r="F91" s="57">
        <f>E87</f>
        <v>32614.688499420652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2021-08-09T05:39:51Z</dcterms:modified>
  <cp:category/>
  <cp:version/>
  <cp:contentType/>
  <cp:contentStatus/>
</cp:coreProperties>
</file>