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<sst xmlns="http://schemas.openxmlformats.org/spreadsheetml/2006/main" count="183" uniqueCount="154">
  <si>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</si>
  <si>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</si>
  <si>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</si>
  <si>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</si>
  <si>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</si>
  <si>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</si>
  <si>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</si>
  <si>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</si>
  <si>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</si>
  <si>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</si>
  <si>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</si>
  <si>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</si>
  <si>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</si>
  <si>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</si>
  <si>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</si>
  <si>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</si>
  <si>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</si>
  <si>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</si>
  <si>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</si>
  <si>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</si>
  <si>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</si>
  <si>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</si>
  <si>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</si>
  <si>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</si>
  <si>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</si>
  <si>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</si>
  <si>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</si>
  <si>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</si>
  <si>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</si>
  <si>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</si>
  <si>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</si>
  <si>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</si>
  <si>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</si>
  <si>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</si>
  <si>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</si>
  <si>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</si>
  <si>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</si>
  <si>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</si>
  <si>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</si>
  <si>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</si>
  <si>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</si>
  <si>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</si>
  <si>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</si>
  <si>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</si>
  <si>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</si>
  <si>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</si>
  <si>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</si>
  <si>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</si>
  <si>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</si>
  <si>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</si>
  <si>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</si>
  <si>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</si>
  <si>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</si>
  <si>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</si>
  <si>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</si>
  <si>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</si>
  <si>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</si>
  <si>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</si>
  <si>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</si>
  <si>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</si>
  <si>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</si>
  <si>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</si>
  <si>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</si>
  <si>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</si>
  <si>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</si>
  <si>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</si>
  <si>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</si>
  <si>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</si>
  <si>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</si>
  <si>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</si>
  <si>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</si>
  <si>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</si>
  <si>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</si>
  <si>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</si>
  <si>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</si>
  <si>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</si>
  <si>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</si>
  <si>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</si>
  <si>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</si>
  <si>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</si>
  <si>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</si>
  <si>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</si>
  <si>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</si>
  <si>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</si>
  <si>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</si>
  <si>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</si>
  <si>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</si>
  <si>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</si>
  <si>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</si>
  <si>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</si>
  <si>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</si>
  <si>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</si>
  <si>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</si>
  <si>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</si>
  <si>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</si>
  <si>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</si>
  <si>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</si>
  <si>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</si>
  <si>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</si>
  <si>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</si>
  <si>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</si>
  <si>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</si>
  <si>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</si>
  <si>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</si>
  <si>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</si>
  <si>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</si>
  <si>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</si>
  <si>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</si>
  <si>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</si>
  <si>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</si>
  <si>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</si>
  <si>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</si>
  <si>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</si>
  <si>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</si>
  <si>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</si>
  <si>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</si>
  <si>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</si>
  <si>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</si>
  <si>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</si>
  <si>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</si>
  <si>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</si>
  <si>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</si>
  <si>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</si>
  <si>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</si>
  <si>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</si>
  <si>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</si>
  <si>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</si>
  <si>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</si>
  <si>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</si>
  <si>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</si>
  <si>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</si>
  <si>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</si>
  <si>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</si>
  <si>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</si>
  <si>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</si>
  <si>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</si>
  <si>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2021г.</t>
  </si>
  <si>
    <t>марта</t>
  </si>
  <si>
    <t>за   март  2021 г.</t>
  </si>
  <si>
    <t>ост.на 01.04</t>
  </si>
  <si>
    <t>смена вентиля д 25 (2шт) т.п.</t>
  </si>
  <si>
    <t>смена сгона д 25 (2шт)</t>
  </si>
  <si>
    <t>вентиль д 25</t>
  </si>
  <si>
    <t>2шт</t>
  </si>
  <si>
    <t>сгон д 25</t>
  </si>
  <si>
    <t>муфта 25</t>
  </si>
  <si>
    <t>к/гайка 25</t>
  </si>
  <si>
    <t>смена вентиля д 15 (1шт)</t>
  </si>
  <si>
    <t>вентиль д 15</t>
  </si>
  <si>
    <t>1шт</t>
  </si>
  <si>
    <t>муфта комб. 20</t>
  </si>
  <si>
    <t>тройник 20</t>
  </si>
  <si>
    <t>смена замка (1шт) т.п.</t>
  </si>
  <si>
    <t>замок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</si>
</sst>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2">
      <selection activeCell="K47" sqref="K47:M47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3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7.34</v>
      </c>
      <c r="M20" s="33">
        <f>SUM(M6:M19)</f>
        <v>1530.7316623200002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f>1.03*2</f>
        <v>2.06</v>
      </c>
      <c r="M24" s="32">
        <f aca="true" t="shared" si="1" ref="M24:M35">L24*160.174*1.302*1.15</f>
        <v>494.04677221199995</v>
      </c>
    </row>
    <row r="25" spans="1:13" ht="12.75">
      <c r="A25" t="s">
        <v>110</v>
      </c>
      <c r="J25" s="20">
        <v>2</v>
      </c>
      <c r="K25" s="20" t="s">
        <v>141</v>
      </c>
      <c r="L25" s="45">
        <f>0.02*41.6</f>
        <v>0.8320000000000001</v>
      </c>
      <c r="M25" s="32">
        <f t="shared" si="1"/>
        <v>199.53733712640002</v>
      </c>
    </row>
    <row r="26" spans="1:13" ht="12.75">
      <c r="A26" t="s">
        <v>111</v>
      </c>
      <c r="J26" s="20">
        <v>3</v>
      </c>
      <c r="K26" s="20" t="s">
        <v>147</v>
      </c>
      <c r="L26" s="45">
        <v>0.81</v>
      </c>
      <c r="M26" s="32">
        <f t="shared" si="1"/>
        <v>194.261109462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152</v>
      </c>
      <c r="L27" s="45">
        <v>1.07</v>
      </c>
      <c r="M27" s="32">
        <f t="shared" si="1"/>
        <v>256.61652731400005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4.772</v>
      </c>
      <c r="M36" s="33">
        <f>SUM(M24:M35)</f>
        <v>1144.4617461144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122308.8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113311.16</v>
      </c>
      <c r="J40" s="20">
        <v>1</v>
      </c>
      <c r="K40" s="20" t="s">
        <v>142</v>
      </c>
      <c r="L40" s="25" t="s">
        <v>143</v>
      </c>
      <c r="M40" s="45">
        <f>2*859.5</f>
        <v>1719</v>
      </c>
    </row>
    <row r="41" spans="2:13" ht="12.75">
      <c r="B41" t="s">
        <v>8</v>
      </c>
      <c r="F41" s="9">
        <f>F40/F39</f>
        <v>0.9264350561856547</v>
      </c>
      <c r="J41" s="20">
        <v>2</v>
      </c>
      <c r="K41" s="20" t="s">
        <v>144</v>
      </c>
      <c r="L41" s="25" t="s">
        <v>143</v>
      </c>
      <c r="M41" s="25">
        <f>2*57.36</f>
        <v>114.72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145</v>
      </c>
      <c r="L42" s="25" t="s">
        <v>143</v>
      </c>
      <c r="M42" s="25">
        <f>2*43</f>
        <v>86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115016.16</v>
      </c>
      <c r="J43" s="20">
        <v>4</v>
      </c>
      <c r="K43" s="20" t="s">
        <v>146</v>
      </c>
      <c r="L43" s="25" t="s">
        <v>143</v>
      </c>
      <c r="M43" s="25">
        <f>2*31</f>
        <v>62</v>
      </c>
    </row>
    <row r="44" spans="10:13" ht="12.75">
      <c r="J44" s="20">
        <v>5</v>
      </c>
      <c r="K44" s="54" t="s">
        <v>148</v>
      </c>
      <c r="L44" s="25" t="s">
        <v>149</v>
      </c>
      <c r="M44" s="25">
        <v>306.09</v>
      </c>
    </row>
    <row r="45" spans="2:13" ht="12.75">
      <c r="B45" s="1" t="s">
        <v>10</v>
      </c>
      <c r="C45" s="1"/>
      <c r="J45" s="20">
        <v>6</v>
      </c>
      <c r="K45" s="20" t="s">
        <v>150</v>
      </c>
      <c r="L45" s="25" t="s">
        <v>149</v>
      </c>
      <c r="M45" s="25">
        <v>50</v>
      </c>
    </row>
    <row r="46" spans="10:13" ht="12.75">
      <c r="J46" s="20">
        <v>7</v>
      </c>
      <c r="K46" s="20" t="s">
        <v>151</v>
      </c>
      <c r="L46" s="25" t="s">
        <v>149</v>
      </c>
      <c r="M46" s="25">
        <v>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153</v>
      </c>
      <c r="L47" s="25" t="s">
        <v>149</v>
      </c>
      <c r="M47" s="25">
        <v>289.41</v>
      </c>
    </row>
    <row r="48" spans="1:13" ht="12.75">
      <c r="A48" t="s">
        <v>12</v>
      </c>
      <c r="F48" s="11">
        <f>4531*1.302</f>
        <v>5899.362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5264*1.302</f>
        <v>6853.728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60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12753.09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2633.22</v>
      </c>
    </row>
    <row r="58" spans="1:6" ht="12.75">
      <c r="A58" s="58" t="s">
        <v>134</v>
      </c>
      <c r="B58" s="58"/>
      <c r="C58" s="58"/>
      <c r="D58" s="53"/>
      <c r="E58" s="46"/>
      <c r="F58" s="59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304687</v>
      </c>
      <c r="D61">
        <v>224780.6</v>
      </c>
      <c r="E61">
        <v>5945.5</v>
      </c>
      <c r="F61" s="34">
        <f>C61/D61*E61</f>
        <v>8059.0431669814925</v>
      </c>
    </row>
    <row r="62" spans="1:6" ht="12.75">
      <c r="A62" t="s">
        <v>19</v>
      </c>
      <c r="F62" s="34">
        <f>M20</f>
        <v>1530.7316623200002</v>
      </c>
    </row>
    <row r="63" spans="1:6" ht="12.75">
      <c r="A63" t="s">
        <v>20</v>
      </c>
      <c r="F63" s="11">
        <f>M36</f>
        <v>1144.4617461144</v>
      </c>
    </row>
    <row r="64" spans="1:6" ht="12.75">
      <c r="A64" t="s">
        <v>75</v>
      </c>
      <c r="F64" s="5">
        <f>0*600*1.302</f>
        <v>0</v>
      </c>
    </row>
    <row r="65" spans="1:6" ht="12.75">
      <c r="A65" t="s">
        <v>21</v>
      </c>
      <c r="F65" s="11">
        <f>M57</f>
        <v>2633.22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0.33</v>
      </c>
      <c r="E68" t="s">
        <v>14</v>
      </c>
      <c r="F68" s="11">
        <f>B68*D68</f>
        <v>1962.015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15329.471575415891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1.35</v>
      </c>
      <c r="E76" t="s">
        <v>14</v>
      </c>
      <c r="F76" s="11">
        <f>B76*D76</f>
        <v>8026.425</v>
      </c>
    </row>
    <row r="77" spans="1:6" ht="12.75">
      <c r="A77" s="4" t="s">
        <v>66</v>
      </c>
      <c r="F77" s="31">
        <f>F73+F76</f>
        <v>9453.345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3.03</v>
      </c>
      <c r="E80" t="s">
        <v>14</v>
      </c>
      <c r="F80" s="11">
        <f>B80*D80</f>
        <v>18014.864999999998</v>
      </c>
    </row>
    <row r="81" spans="1:9" ht="12.75">
      <c r="A81" s="4" t="s">
        <v>69</v>
      </c>
      <c r="F81" s="31">
        <f>SUM(F80)</f>
        <v>18014.864999999998</v>
      </c>
      <c r="I81" s="7"/>
    </row>
    <row r="82" spans="1:6" ht="12.75">
      <c r="A82" s="56" t="s">
        <v>81</v>
      </c>
      <c r="B82" s="46"/>
      <c r="C82" s="46"/>
      <c r="D82" s="53">
        <v>0</v>
      </c>
      <c r="E82" s="46"/>
      <c r="F82" s="57">
        <f>D82*E32</f>
        <v>0</v>
      </c>
    </row>
    <row r="83" spans="1:6" ht="12.75">
      <c r="A83" s="1" t="s">
        <v>27</v>
      </c>
      <c r="B83" s="1"/>
      <c r="F83" s="31">
        <f>F51+F55+F59+F71+F77+F81+F82</f>
        <v>74972.37157541589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4348.397551374122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802.94</v>
      </c>
    </row>
    <row r="87" spans="1:6" ht="12.75">
      <c r="A87" s="1"/>
      <c r="B87" s="36" t="s">
        <v>133</v>
      </c>
      <c r="C87" s="36"/>
      <c r="D87" s="1"/>
      <c r="E87" s="51"/>
      <c r="F87" s="52">
        <v>4245.98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99811.82702679001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44256</v>
      </c>
      <c r="C90" s="40">
        <v>-82733</v>
      </c>
      <c r="D90" s="43">
        <f>F43</f>
        <v>115016.16</v>
      </c>
      <c r="E90" s="43">
        <f>F88</f>
        <v>99811.82702679001</v>
      </c>
      <c r="F90" s="44">
        <f>C90+D90-E90</f>
        <v>-67528.66702679</v>
      </c>
    </row>
    <row r="92" spans="1:6" ht="13.5" thickBot="1">
      <c r="A92" t="s">
        <v>115</v>
      </c>
      <c r="C92" s="48">
        <v>44228</v>
      </c>
      <c r="D92" s="8" t="s">
        <v>116</v>
      </c>
      <c r="E92" s="48">
        <v>44255</v>
      </c>
      <c r="F92" t="s">
        <v>117</v>
      </c>
    </row>
    <row r="93" spans="1:7" ht="13.5" thickBot="1">
      <c r="A93" t="s">
        <v>118</v>
      </c>
      <c r="F93" s="49">
        <f>E90</f>
        <v>99811.82702679001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2021-06-28T05:36:27Z</dcterms:modified>
  <cp:category/>
  <cp:version/>
  <cp:contentType/>
  <cp:contentStatus/>
</cp:coreProperties>
</file>